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m.TSB\Desktop\"/>
    </mc:Choice>
  </mc:AlternateContent>
  <xr:revisionPtr revIDLastSave="0" documentId="13_ncr:1_{2EB58A30-FE56-4F78-8E49-062B879C604C}" xr6:coauthVersionLast="36" xr6:coauthVersionMax="36" xr10:uidLastSave="{00000000-0000-0000-0000-000000000000}"/>
  <bookViews>
    <workbookView xWindow="0" yWindow="0" windowWidth="28800" windowHeight="12120" tabRatio="733" xr2:uid="{29738FC1-57D1-4608-BAA4-7292B1CA2186}"/>
  </bookViews>
  <sheets>
    <sheet name="Genel" sheetId="1" r:id="rId1"/>
    <sheet name="Branş Bazlı Analiz" sheetId="2" r:id="rId2"/>
    <sheet name="Hayatdışı" sheetId="3" r:id="rId3"/>
    <sheet name="Hayat" sheetId="4" r:id="rId4"/>
    <sheet name="Kaza" sheetId="5" r:id="rId5"/>
    <sheet name="Hastalık-Sağlık" sheetId="6" r:id="rId6"/>
    <sheet name="Kara Araçları" sheetId="7" r:id="rId7"/>
    <sheet name="Kasko" sheetId="8" r:id="rId8"/>
    <sheet name="Raylı Araçlar" sheetId="9" r:id="rId9"/>
    <sheet name="Hava Araçları" sheetId="10" r:id="rId10"/>
    <sheet name="Su Araçları" sheetId="11" r:id="rId11"/>
    <sheet name="Nakliyat" sheetId="12" r:id="rId12"/>
    <sheet name="Yangın ve Doğal Afetler" sheetId="13" r:id="rId13"/>
    <sheet name="Genel Zararlar" sheetId="14" r:id="rId14"/>
    <sheet name="Kara Araçları Sorumluluk" sheetId="15" r:id="rId15"/>
    <sheet name="Trafik" sheetId="16" r:id="rId16"/>
    <sheet name="Hava Araçları Sorumluluk" sheetId="17" r:id="rId17"/>
    <sheet name="Su Araçları Sorumluluk" sheetId="18" r:id="rId18"/>
    <sheet name="Genel Sorumluluk" sheetId="19" r:id="rId19"/>
    <sheet name="Kredi" sheetId="20" r:id="rId20"/>
    <sheet name="Kefalet" sheetId="21" r:id="rId21"/>
    <sheet name="Finansal Kayıplar" sheetId="22" r:id="rId22"/>
    <sheet name="Hukuksal Koruma" sheetId="23" r:id="rId23"/>
    <sheet name="Destek" sheetId="24" r:id="rId24"/>
    <sheet name="Dev.Dest.Tarım Sigortaları" sheetId="25" r:id="rId25"/>
    <sheet name="Mühendislik Sigortaları" sheetId="26" r:id="rId26"/>
    <sheet name="H-Hayat Toplam" sheetId="27" r:id="rId27"/>
    <sheet name="H-Hastalık Sağlık" sheetId="28" r:id="rId28"/>
    <sheet name="Hayat Grubu Toplam" sheetId="29" r:id="rId29"/>
    <sheet name="Merkez" sheetId="30" r:id="rId30"/>
    <sheet name="Acente" sheetId="31" r:id="rId31"/>
    <sheet name="Banka" sheetId="32" r:id="rId32"/>
    <sheet name="Broker" sheetId="33" r:id="rId33"/>
    <sheet name="Diğer" sheetId="3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AMO_UniqueIdentifier" hidden="1">"'d96a60d8-08b9-4587-ae71-196efdd5e809'"</definedName>
    <definedName name="_Fill" localSheetId="0" hidden="1">#REF!</definedName>
    <definedName name="_Fill" localSheetId="3" hidden="1">#REF!</definedName>
    <definedName name="_Fill" localSheetId="28" hidden="1">#REF!</definedName>
    <definedName name="_Fill" localSheetId="26" hidden="1">#REF!</definedName>
    <definedName name="_Fill" localSheetId="20" hidden="1">#REF!</definedName>
    <definedName name="_Fill" hidden="1">#REF!</definedName>
    <definedName name="_Order1" hidden="1">0</definedName>
    <definedName name="_Order2" hidden="1">0</definedName>
    <definedName name="_xlnm._FilterDatabase" localSheetId="30" hidden="1">Acente!$C$1:$C$79</definedName>
    <definedName name="_xlnm._FilterDatabase" localSheetId="31" hidden="1">Banka!$C$1:$C$79</definedName>
    <definedName name="_xlnm._FilterDatabase" localSheetId="1" hidden="1">'Branş Bazlı Analiz'!$C$1:$C$79</definedName>
    <definedName name="_xlnm._FilterDatabase" localSheetId="32" hidden="1">Broker!$C$1:$C$79</definedName>
    <definedName name="_xlnm._FilterDatabase" localSheetId="23" hidden="1">Destek!$C$1:$C$79</definedName>
    <definedName name="_xlnm._FilterDatabase" localSheetId="24" hidden="1">'Dev.Dest.Tarım Sigortaları'!$C$1:$C$79</definedName>
    <definedName name="_xlnm._FilterDatabase" localSheetId="33" hidden="1">Diğer!$C$1:$C$79</definedName>
    <definedName name="_xlnm._FilterDatabase" localSheetId="21" hidden="1">'Finansal Kayıplar'!$C$1:$C$79</definedName>
    <definedName name="_xlnm._FilterDatabase" localSheetId="0" hidden="1">Genel!#REF!</definedName>
    <definedName name="_xlnm._FilterDatabase" localSheetId="18" hidden="1">'Genel Sorumluluk'!$C$1:$C$79</definedName>
    <definedName name="_xlnm._FilterDatabase" localSheetId="13" hidden="1">'Genel Zararlar'!$C$1:$C$79</definedName>
    <definedName name="_xlnm._FilterDatabase" localSheetId="5" hidden="1">'Hastalık-Sağlık'!$C$1:$C$79</definedName>
    <definedName name="_xlnm._FilterDatabase" localSheetId="9" hidden="1">'Hava Araçları'!$C$1:$C$79</definedName>
    <definedName name="_xlnm._FilterDatabase" localSheetId="16" hidden="1">'Hava Araçları Sorumluluk'!$C$1:$C$79</definedName>
    <definedName name="_xlnm._FilterDatabase" localSheetId="3" hidden="1">Hayat!$C$1:$C$79</definedName>
    <definedName name="_xlnm._FilterDatabase" localSheetId="28" hidden="1">'Hayat Grubu Toplam'!$C$1:$C$79</definedName>
    <definedName name="_xlnm._FilterDatabase" localSheetId="2" hidden="1">Hayatdışı!$C$1:$C$79</definedName>
    <definedName name="_xlnm._FilterDatabase" localSheetId="27" hidden="1">'H-Hastalık Sağlık'!$C$1:$C$79</definedName>
    <definedName name="_xlnm._FilterDatabase" localSheetId="26" hidden="1">'H-Hayat Toplam'!$C$1:$C$79</definedName>
    <definedName name="_xlnm._FilterDatabase" localSheetId="22" hidden="1">'Hukuksal Koruma'!$C$1:$C$79</definedName>
    <definedName name="_xlnm._FilterDatabase" localSheetId="6" hidden="1">'Kara Araçları'!$C$1:$C$79</definedName>
    <definedName name="_xlnm._FilterDatabase" localSheetId="14" hidden="1">'Kara Araçları Sorumluluk'!$C$1:$C$79</definedName>
    <definedName name="_xlnm._FilterDatabase" localSheetId="7" hidden="1">Kasko!$C$1:$C$79</definedName>
    <definedName name="_xlnm._FilterDatabase" localSheetId="4" hidden="1">Kaza!$C$1:$C$79</definedName>
    <definedName name="_xlnm._FilterDatabase" localSheetId="20" hidden="1">Kefalet!$C$1:$C$79</definedName>
    <definedName name="_xlnm._FilterDatabase" localSheetId="19" hidden="1">Kredi!$C$1:$C$79</definedName>
    <definedName name="_xlnm._FilterDatabase" localSheetId="29" hidden="1">Merkez!$C$1:$C$79</definedName>
    <definedName name="_xlnm._FilterDatabase" localSheetId="25" hidden="1">'Mühendislik Sigortaları'!$C$1:$C$79</definedName>
    <definedName name="_xlnm._FilterDatabase" localSheetId="11" hidden="1">Nakliyat!$C$1:$C$79</definedName>
    <definedName name="_xlnm._FilterDatabase" localSheetId="8" hidden="1">'Raylı Araçlar'!$C$1:$C$79</definedName>
    <definedName name="_xlnm._FilterDatabase" localSheetId="10" hidden="1">'Su Araçları'!$C$1:$C$79</definedName>
    <definedName name="_xlnm._FilterDatabase" localSheetId="17" hidden="1">'Su Araçları Sorumluluk'!$C$1:$C$79</definedName>
    <definedName name="_xlnm._FilterDatabase" localSheetId="15" hidden="1">Trafik!$C$1:$C$79</definedName>
    <definedName name="_xlnm._FilterDatabase" localSheetId="12" hidden="1">'Yangın ve Doğal Afetler'!$C$1:$C$79</definedName>
    <definedName name="Araç_Tipi">'[1]Genel (5)'!$JH$3:$JH$18</definedName>
    <definedName name="Araç_Tipi_2">'[1]Genel (6)'!$JB$3:$JB$18</definedName>
    <definedName name="Araç_Tipi_3">'[1]Genel (7)'!$JH$3:$JH$8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>'[1]Branş Bazlı Analiz'!$CQ$3:$CQ$95</definedName>
    <definedName name="Branşlar5">'Branş Bazlı Analiz'!$CQ$3:$CQ$94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localSheetId="0" hidden="1">{"'Sheet1'!$A$2:$Q$16"}</definedName>
    <definedName name="HTML_Control" localSheetId="3" hidden="1">{"'Sheet1'!$A$2:$Q$16"}</definedName>
    <definedName name="HTML_Control" localSheetId="28" hidden="1">{"'Sheet1'!$A$2:$Q$16"}</definedName>
    <definedName name="HTML_Control" localSheetId="26" hidden="1">{"'Sheet1'!$A$2:$Q$16"}</definedName>
    <definedName name="HTML_Control" localSheetId="20" hidden="1">{"'Sheet1'!$A$2:$Q$16"}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'[1]Genel (5)'!$JL$3:$JL$7</definedName>
    <definedName name="Ürün_Tipi_2">[1]Özet!$JJ$3:$JJ$7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localSheetId="0" hidden="1">#REF!,#REF!</definedName>
    <definedName name="Z_B066FA3D_FBDA_11D7_B2FF_000102284AA0_.wvu.Cols" localSheetId="3" hidden="1">#REF!,#REF!</definedName>
    <definedName name="Z_B066FA3D_FBDA_11D7_B2FF_000102284AA0_.wvu.Cols" localSheetId="28" hidden="1">#REF!,#REF!</definedName>
    <definedName name="Z_B066FA3D_FBDA_11D7_B2FF_000102284AA0_.wvu.Cols" localSheetId="26" hidden="1">#REF!,#REF!</definedName>
    <definedName name="Z_B066FA3D_FBDA_11D7_B2FF_000102284AA0_.wvu.Cols" localSheetId="20" hidden="1">#REF!,#REF!</definedName>
    <definedName name="Z_B066FA3D_FBDA_11D7_B2FF_000102284AA0_.wvu.Cols" hidden="1">#REF!,#REF!</definedName>
    <definedName name="Z_B066FA3D_FBDA_11D7_B2FF_000102284AA0_.wvu.FilterData" localSheetId="0" hidden="1">#REF!</definedName>
    <definedName name="Z_B066FA3D_FBDA_11D7_B2FF_000102284AA0_.wvu.FilterData" localSheetId="3" hidden="1">#REF!</definedName>
    <definedName name="Z_B066FA3D_FBDA_11D7_B2FF_000102284AA0_.wvu.FilterData" localSheetId="28" hidden="1">#REF!</definedName>
    <definedName name="Z_B066FA3D_FBDA_11D7_B2FF_000102284AA0_.wvu.FilterData" localSheetId="26" hidden="1">#REF!</definedName>
    <definedName name="Z_B066FA3D_FBDA_11D7_B2FF_000102284AA0_.wvu.FilterData" localSheetId="20" hidden="1">#REF!</definedName>
    <definedName name="Z_B066FA3D_FBDA_11D7_B2FF_000102284AA0_.wvu.FilterData" hidden="1">#REF!</definedName>
    <definedName name="Z_B066FA3D_FBDA_11D7_B2FF_000102284AA0_.wvu.PrintArea" localSheetId="0" hidden="1">#REF!</definedName>
    <definedName name="Z_B066FA3D_FBDA_11D7_B2FF_000102284AA0_.wvu.PrintArea" localSheetId="3" hidden="1">#REF!</definedName>
    <definedName name="Z_B066FA3D_FBDA_11D7_B2FF_000102284AA0_.wvu.PrintArea" localSheetId="28" hidden="1">#REF!</definedName>
    <definedName name="Z_B066FA3D_FBDA_11D7_B2FF_000102284AA0_.wvu.PrintArea" localSheetId="26" hidden="1">#REF!</definedName>
    <definedName name="Z_B066FA3D_FBDA_11D7_B2FF_000102284AA0_.wvu.PrintArea" localSheetId="20" hidden="1">#REF!</definedName>
    <definedName name="Z_B066FA3D_FBDA_11D7_B2FF_000102284AA0_.wvu.PrintArea" hidden="1">#REF!</definedName>
    <definedName name="Z_B066FA3D_FBDA_11D7_B2FF_000102284AA0_.wvu.Rows" localSheetId="0" hidden="1">#REF!</definedName>
    <definedName name="Z_B066FA3D_FBDA_11D7_B2FF_000102284AA0_.wvu.Rows" localSheetId="3" hidden="1">#REF!</definedName>
    <definedName name="Z_B066FA3D_FBDA_11D7_B2FF_000102284AA0_.wvu.Rows" localSheetId="28" hidden="1">#REF!</definedName>
    <definedName name="Z_B066FA3D_FBDA_11D7_B2FF_000102284AA0_.wvu.Rows" localSheetId="26" hidden="1">#REF!</definedName>
    <definedName name="Z_B066FA3D_FBDA_11D7_B2FF_000102284AA0_.wvu.Rows" localSheetId="20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J4" i="1"/>
  <c r="G69" i="29"/>
  <c r="G61" i="29"/>
  <c r="G53" i="29"/>
  <c r="G45" i="29"/>
  <c r="G37" i="29"/>
  <c r="G29" i="29"/>
  <c r="G21" i="29"/>
  <c r="G13" i="29"/>
  <c r="J75" i="28"/>
  <c r="M66" i="28"/>
  <c r="F55" i="28"/>
  <c r="I46" i="28"/>
  <c r="L37" i="28"/>
  <c r="D29" i="28"/>
  <c r="G20" i="28"/>
  <c r="J11" i="28"/>
  <c r="E55" i="27"/>
  <c r="E23" i="27"/>
  <c r="D69" i="26"/>
  <c r="D53" i="26"/>
  <c r="D37" i="26"/>
  <c r="D21" i="26"/>
  <c r="D75" i="25"/>
  <c r="D67" i="25"/>
  <c r="D59" i="25"/>
  <c r="D51" i="25"/>
  <c r="D43" i="25"/>
  <c r="D35" i="25"/>
  <c r="D27" i="25"/>
  <c r="D19" i="25"/>
  <c r="D11" i="25"/>
  <c r="E65" i="24"/>
  <c r="E33" i="24"/>
  <c r="D61" i="23"/>
  <c r="J75" i="22"/>
  <c r="F69" i="22"/>
  <c r="L62" i="22"/>
  <c r="H56" i="22"/>
  <c r="D50" i="22"/>
  <c r="J43" i="22"/>
  <c r="F37" i="22"/>
  <c r="L30" i="22"/>
  <c r="H24" i="22"/>
  <c r="D18" i="22"/>
  <c r="J11" i="22"/>
  <c r="G71" i="21"/>
  <c r="G55" i="21"/>
  <c r="G39" i="21"/>
  <c r="G23" i="21"/>
  <c r="G7" i="21"/>
  <c r="F67" i="20"/>
  <c r="D57" i="20"/>
  <c r="H45" i="20"/>
  <c r="F35" i="20"/>
  <c r="D25" i="20"/>
  <c r="H13" i="20"/>
  <c r="F73" i="29"/>
  <c r="F65" i="29"/>
  <c r="F57" i="29"/>
  <c r="F49" i="29"/>
  <c r="F41" i="29"/>
  <c r="F33" i="29"/>
  <c r="F25" i="29"/>
  <c r="F17" i="29"/>
  <c r="F9" i="29"/>
  <c r="J72" i="28"/>
  <c r="M63" i="28"/>
  <c r="F52" i="28"/>
  <c r="I43" i="28"/>
  <c r="L34" i="28"/>
  <c r="D26" i="28"/>
  <c r="G17" i="28"/>
  <c r="J8" i="28"/>
  <c r="E52" i="27"/>
  <c r="E20" i="27"/>
  <c r="E67" i="26"/>
  <c r="E51" i="26"/>
  <c r="E35" i="26"/>
  <c r="E19" i="26"/>
  <c r="E70" i="24"/>
  <c r="E38" i="24"/>
  <c r="D76" i="23"/>
  <c r="D12" i="23"/>
  <c r="E69" i="22"/>
  <c r="E61" i="22"/>
  <c r="E53" i="22"/>
  <c r="E45" i="22"/>
  <c r="E37" i="22"/>
  <c r="E29" i="22"/>
  <c r="E21" i="22"/>
  <c r="E13" i="22"/>
  <c r="G74" i="21"/>
  <c r="G58" i="21"/>
  <c r="G42" i="21"/>
  <c r="G26" i="21"/>
  <c r="G10" i="21"/>
  <c r="G69" i="20"/>
  <c r="E59" i="20"/>
  <c r="I47" i="20"/>
  <c r="G37" i="20"/>
  <c r="E27" i="20"/>
  <c r="I15" i="20"/>
  <c r="E75" i="29"/>
  <c r="E67" i="29"/>
  <c r="E59" i="29"/>
  <c r="E51" i="29"/>
  <c r="E43" i="29"/>
  <c r="E35" i="29"/>
  <c r="E27" i="29"/>
  <c r="E19" i="29"/>
  <c r="E11" i="29"/>
  <c r="L71" i="28"/>
  <c r="D63" i="28"/>
  <c r="G54" i="28"/>
  <c r="J45" i="28"/>
  <c r="M36" i="28"/>
  <c r="F25" i="28"/>
  <c r="I16" i="28"/>
  <c r="L7" i="28"/>
  <c r="D52" i="27"/>
  <c r="G76" i="29"/>
  <c r="G68" i="29"/>
  <c r="G60" i="29"/>
  <c r="G52" i="29"/>
  <c r="G44" i="29"/>
  <c r="G36" i="29"/>
  <c r="G28" i="29"/>
  <c r="G20" i="29"/>
  <c r="G12" i="29"/>
  <c r="M74" i="28"/>
  <c r="F63" i="28"/>
  <c r="I54" i="28"/>
  <c r="L45" i="28"/>
  <c r="D37" i="28"/>
  <c r="G28" i="28"/>
  <c r="J19" i="28"/>
  <c r="M10" i="28"/>
  <c r="D50" i="27"/>
  <c r="D18" i="27"/>
  <c r="F67" i="26"/>
  <c r="F51" i="26"/>
  <c r="F35" i="26"/>
  <c r="F19" i="26"/>
  <c r="D74" i="25"/>
  <c r="D66" i="25"/>
  <c r="D58" i="25"/>
  <c r="D50" i="25"/>
  <c r="D42" i="25"/>
  <c r="D34" i="25"/>
  <c r="D26" i="25"/>
  <c r="D18" i="25"/>
  <c r="D10" i="25"/>
  <c r="D60" i="24"/>
  <c r="D28" i="24"/>
  <c r="D53" i="23"/>
  <c r="L74" i="22"/>
  <c r="H68" i="22"/>
  <c r="D62" i="22"/>
  <c r="J55" i="22"/>
  <c r="F49" i="22"/>
  <c r="L42" i="22"/>
  <c r="H36" i="22"/>
  <c r="D30" i="22"/>
  <c r="J23" i="22"/>
  <c r="F17" i="22"/>
  <c r="L10" i="22"/>
  <c r="D70" i="21"/>
  <c r="D54" i="21"/>
  <c r="D38" i="21"/>
  <c r="D22" i="21"/>
  <c r="G76" i="20"/>
  <c r="E66" i="20"/>
  <c r="I54" i="20"/>
  <c r="G44" i="20"/>
  <c r="E34" i="20"/>
  <c r="I22" i="20"/>
  <c r="G12" i="20"/>
  <c r="F72" i="29"/>
  <c r="F64" i="29"/>
  <c r="F56" i="29"/>
  <c r="F48" i="29"/>
  <c r="F40" i="29"/>
  <c r="F32" i="29"/>
  <c r="F24" i="29"/>
  <c r="F16" i="29"/>
  <c r="F8" i="29"/>
  <c r="M71" i="28"/>
  <c r="F60" i="28"/>
  <c r="I51" i="28"/>
  <c r="L42" i="28"/>
  <c r="D34" i="28"/>
  <c r="G25" i="28"/>
  <c r="J16" i="28"/>
  <c r="M7" i="28"/>
  <c r="D47" i="27"/>
  <c r="D15" i="27"/>
  <c r="G65" i="26"/>
  <c r="G49" i="26"/>
  <c r="G33" i="26"/>
  <c r="G17" i="26"/>
  <c r="D65" i="24"/>
  <c r="D33" i="24"/>
  <c r="D68" i="23"/>
  <c r="G76" i="22"/>
  <c r="G68" i="22"/>
  <c r="G60" i="22"/>
  <c r="G52" i="22"/>
  <c r="G44" i="22"/>
  <c r="G36" i="22"/>
  <c r="G28" i="22"/>
  <c r="G20" i="22"/>
  <c r="G12" i="22"/>
  <c r="D73" i="21"/>
  <c r="D57" i="21"/>
  <c r="D41" i="21"/>
  <c r="D25" i="21"/>
  <c r="D9" i="21"/>
  <c r="F68" i="20"/>
  <c r="D58" i="20"/>
  <c r="H46" i="20"/>
  <c r="F36" i="20"/>
  <c r="D26" i="20"/>
  <c r="H14" i="20"/>
  <c r="E74" i="29"/>
  <c r="E66" i="29"/>
  <c r="E58" i="29"/>
  <c r="E50" i="29"/>
  <c r="E42" i="29"/>
  <c r="E34" i="29"/>
  <c r="E26" i="29"/>
  <c r="E18" i="29"/>
  <c r="E10" i="29"/>
  <c r="D71" i="28"/>
  <c r="G62" i="28"/>
  <c r="J53" i="28"/>
  <c r="M44" i="28"/>
  <c r="F33" i="28"/>
  <c r="I24" i="28"/>
  <c r="L15" i="28"/>
  <c r="D7" i="28"/>
  <c r="E49" i="27"/>
  <c r="E17" i="27"/>
  <c r="D67" i="26"/>
  <c r="D51" i="26"/>
  <c r="D35" i="26"/>
  <c r="D19" i="26"/>
  <c r="J74" i="25"/>
  <c r="G75" i="29"/>
  <c r="G67" i="29"/>
  <c r="G59" i="29"/>
  <c r="G51" i="29"/>
  <c r="G43" i="29"/>
  <c r="G35" i="29"/>
  <c r="G27" i="29"/>
  <c r="G19" i="29"/>
  <c r="G11" i="29"/>
  <c r="F71" i="28"/>
  <c r="I62" i="28"/>
  <c r="L53" i="28"/>
  <c r="D45" i="28"/>
  <c r="G36" i="28"/>
  <c r="J27" i="28"/>
  <c r="M18" i="28"/>
  <c r="F7" i="28"/>
  <c r="E47" i="27"/>
  <c r="E15" i="27"/>
  <c r="E64" i="26"/>
  <c r="E48" i="26"/>
  <c r="E32" i="26"/>
  <c r="E16" i="26"/>
  <c r="D73" i="25"/>
  <c r="D65" i="25"/>
  <c r="D57" i="25"/>
  <c r="D49" i="25"/>
  <c r="D41" i="25"/>
  <c r="D33" i="25"/>
  <c r="D25" i="25"/>
  <c r="D17" i="25"/>
  <c r="D9" i="25"/>
  <c r="E57" i="24"/>
  <c r="E25" i="24"/>
  <c r="D45" i="23"/>
  <c r="D74" i="22"/>
  <c r="J67" i="22"/>
  <c r="F61" i="22"/>
  <c r="L54" i="22"/>
  <c r="H48" i="22"/>
  <c r="D42" i="22"/>
  <c r="J35" i="22"/>
  <c r="F29" i="22"/>
  <c r="L22" i="22"/>
  <c r="H16" i="22"/>
  <c r="D10" i="22"/>
  <c r="F68" i="21"/>
  <c r="F52" i="21"/>
  <c r="F36" i="21"/>
  <c r="F20" i="21"/>
  <c r="F75" i="20"/>
  <c r="D65" i="20"/>
  <c r="H53" i="20"/>
  <c r="F43" i="20"/>
  <c r="D33" i="20"/>
  <c r="H21" i="20"/>
  <c r="F11" i="20"/>
  <c r="F71" i="29"/>
  <c r="F63" i="29"/>
  <c r="F55" i="29"/>
  <c r="F47" i="29"/>
  <c r="F39" i="29"/>
  <c r="F31" i="29"/>
  <c r="F23" i="29"/>
  <c r="F15" i="29"/>
  <c r="F7" i="29"/>
  <c r="F68" i="28"/>
  <c r="I59" i="28"/>
  <c r="L50" i="28"/>
  <c r="D42" i="28"/>
  <c r="G33" i="28"/>
  <c r="J24" i="28"/>
  <c r="M15" i="28"/>
  <c r="E76" i="27"/>
  <c r="E44" i="27"/>
  <c r="E12" i="27"/>
  <c r="D64" i="26"/>
  <c r="D48" i="26"/>
  <c r="D32" i="26"/>
  <c r="D16" i="26"/>
  <c r="E62" i="24"/>
  <c r="E30" i="24"/>
  <c r="D60" i="23"/>
  <c r="I75" i="22"/>
  <c r="I67" i="22"/>
  <c r="I59" i="22"/>
  <c r="I51" i="22"/>
  <c r="I43" i="22"/>
  <c r="I35" i="22"/>
  <c r="I27" i="22"/>
  <c r="I19" i="22"/>
  <c r="I11" i="22"/>
  <c r="F71" i="21"/>
  <c r="F55" i="21"/>
  <c r="F39" i="21"/>
  <c r="F23" i="21"/>
  <c r="F7" i="21"/>
  <c r="E67" i="20"/>
  <c r="I55" i="20"/>
  <c r="G45" i="20"/>
  <c r="E35" i="20"/>
  <c r="I23" i="20"/>
  <c r="G13" i="20"/>
  <c r="E73" i="29"/>
  <c r="E65" i="29"/>
  <c r="E57" i="29"/>
  <c r="E49" i="29"/>
  <c r="E41" i="29"/>
  <c r="E33" i="29"/>
  <c r="E25" i="29"/>
  <c r="E17" i="29"/>
  <c r="E9" i="29"/>
  <c r="G70" i="28"/>
  <c r="J61" i="28"/>
  <c r="M52" i="28"/>
  <c r="F41" i="28"/>
  <c r="I32" i="28"/>
  <c r="L23" i="28"/>
  <c r="D15" i="28"/>
  <c r="D76" i="27"/>
  <c r="D44" i="27"/>
  <c r="G74" i="29"/>
  <c r="G66" i="29"/>
  <c r="G58" i="29"/>
  <c r="G50" i="29"/>
  <c r="G42" i="29"/>
  <c r="G34" i="29"/>
  <c r="G26" i="29"/>
  <c r="G18" i="29"/>
  <c r="G10" i="29"/>
  <c r="I70" i="28"/>
  <c r="L61" i="28"/>
  <c r="D53" i="28"/>
  <c r="G44" i="28"/>
  <c r="J35" i="28"/>
  <c r="M26" i="28"/>
  <c r="F15" i="28"/>
  <c r="D74" i="27"/>
  <c r="D42" i="27"/>
  <c r="D10" i="27"/>
  <c r="G62" i="26"/>
  <c r="G46" i="26"/>
  <c r="G30" i="26"/>
  <c r="G14" i="26"/>
  <c r="D72" i="25"/>
  <c r="D64" i="25"/>
  <c r="D56" i="25"/>
  <c r="D48" i="25"/>
  <c r="D40" i="25"/>
  <c r="D32" i="25"/>
  <c r="D24" i="25"/>
  <c r="D16" i="25"/>
  <c r="D8" i="25"/>
  <c r="D52" i="24"/>
  <c r="D20" i="24"/>
  <c r="D37" i="23"/>
  <c r="F73" i="22"/>
  <c r="L66" i="22"/>
  <c r="H60" i="22"/>
  <c r="D54" i="22"/>
  <c r="J47" i="22"/>
  <c r="F41" i="22"/>
  <c r="L34" i="22"/>
  <c r="H28" i="22"/>
  <c r="D22" i="22"/>
  <c r="J15" i="22"/>
  <c r="F9" i="22"/>
  <c r="E65" i="21"/>
  <c r="E49" i="21"/>
  <c r="E33" i="21"/>
  <c r="E17" i="21"/>
  <c r="E74" i="20"/>
  <c r="I62" i="20"/>
  <c r="G52" i="20"/>
  <c r="E42" i="20"/>
  <c r="I30" i="20"/>
  <c r="G20" i="20"/>
  <c r="E10" i="20"/>
  <c r="F70" i="29"/>
  <c r="F62" i="29"/>
  <c r="F54" i="29"/>
  <c r="F46" i="29"/>
  <c r="F38" i="29"/>
  <c r="F30" i="29"/>
  <c r="F22" i="29"/>
  <c r="F14" i="29"/>
  <c r="F76" i="28"/>
  <c r="I67" i="28"/>
  <c r="L58" i="28"/>
  <c r="D50" i="28"/>
  <c r="G41" i="28"/>
  <c r="J32" i="28"/>
  <c r="M23" i="28"/>
  <c r="F12" i="28"/>
  <c r="D71" i="27"/>
  <c r="D39" i="27"/>
  <c r="D7" i="27"/>
  <c r="F62" i="26"/>
  <c r="F46" i="26"/>
  <c r="F30" i="26"/>
  <c r="F14" i="26"/>
  <c r="D57" i="24"/>
  <c r="D25" i="24"/>
  <c r="D52" i="23"/>
  <c r="K74" i="22"/>
  <c r="K66" i="22"/>
  <c r="K58" i="22"/>
  <c r="K50" i="22"/>
  <c r="K42" i="22"/>
  <c r="K34" i="22"/>
  <c r="K26" i="22"/>
  <c r="K18" i="22"/>
  <c r="K10" i="22"/>
  <c r="E68" i="21"/>
  <c r="E52" i="21"/>
  <c r="E36" i="21"/>
  <c r="E20" i="21"/>
  <c r="F76" i="20"/>
  <c r="D66" i="20"/>
  <c r="H54" i="20"/>
  <c r="F44" i="20"/>
  <c r="D34" i="20"/>
  <c r="H22" i="20"/>
  <c r="F12" i="20"/>
  <c r="E72" i="29"/>
  <c r="E64" i="29"/>
  <c r="E56" i="29"/>
  <c r="E48" i="29"/>
  <c r="E40" i="29"/>
  <c r="E32" i="29"/>
  <c r="E24" i="29"/>
  <c r="E16" i="29"/>
  <c r="E8" i="29"/>
  <c r="J69" i="28"/>
  <c r="M60" i="28"/>
  <c r="F49" i="28"/>
  <c r="I40" i="28"/>
  <c r="L31" i="28"/>
  <c r="D23" i="28"/>
  <c r="G14" i="28"/>
  <c r="E73" i="27"/>
  <c r="E41" i="27"/>
  <c r="E9" i="27"/>
  <c r="E62" i="26"/>
  <c r="E46" i="26"/>
  <c r="E30" i="26"/>
  <c r="E14" i="26"/>
  <c r="G72" i="29"/>
  <c r="G64" i="29"/>
  <c r="G56" i="29"/>
  <c r="G48" i="29"/>
  <c r="G40" i="29"/>
  <c r="G32" i="29"/>
  <c r="G24" i="29"/>
  <c r="G16" i="29"/>
  <c r="G8" i="29"/>
  <c r="D69" i="28"/>
  <c r="G60" i="28"/>
  <c r="J51" i="28"/>
  <c r="M42" i="28"/>
  <c r="F31" i="28"/>
  <c r="I22" i="28"/>
  <c r="L13" i="28"/>
  <c r="D66" i="27"/>
  <c r="D34" i="27"/>
  <c r="F75" i="26"/>
  <c r="F59" i="26"/>
  <c r="F43" i="26"/>
  <c r="F27" i="26"/>
  <c r="F11" i="26"/>
  <c r="D70" i="25"/>
  <c r="D62" i="25"/>
  <c r="D54" i="25"/>
  <c r="D46" i="25"/>
  <c r="D38" i="25"/>
  <c r="D30" i="25"/>
  <c r="D22" i="25"/>
  <c r="D14" i="25"/>
  <c r="D76" i="24"/>
  <c r="D44" i="24"/>
  <c r="D12" i="24"/>
  <c r="D21" i="23"/>
  <c r="J71" i="22"/>
  <c r="F65" i="22"/>
  <c r="L58" i="22"/>
  <c r="H52" i="22"/>
  <c r="D46" i="22"/>
  <c r="J39" i="22"/>
  <c r="F33" i="22"/>
  <c r="L26" i="22"/>
  <c r="H20" i="22"/>
  <c r="D14" i="22"/>
  <c r="J7" i="22"/>
  <c r="D62" i="21"/>
  <c r="D46" i="21"/>
  <c r="D30" i="21"/>
  <c r="D14" i="21"/>
  <c r="I70" i="20"/>
  <c r="G60" i="20"/>
  <c r="E50" i="20"/>
  <c r="I38" i="20"/>
  <c r="G28" i="20"/>
  <c r="E18" i="20"/>
  <c r="F76" i="29"/>
  <c r="F68" i="29"/>
  <c r="F60" i="29"/>
  <c r="F52" i="29"/>
  <c r="F44" i="29"/>
  <c r="F36" i="29"/>
  <c r="F28" i="29"/>
  <c r="F20" i="29"/>
  <c r="F12" i="29"/>
  <c r="L74" i="28"/>
  <c r="D66" i="28"/>
  <c r="G57" i="28"/>
  <c r="J48" i="28"/>
  <c r="M39" i="28"/>
  <c r="F28" i="28"/>
  <c r="I19" i="28"/>
  <c r="L10" i="28"/>
  <c r="D63" i="27"/>
  <c r="D31" i="27"/>
  <c r="G73" i="26"/>
  <c r="G57" i="26"/>
  <c r="G41" i="26"/>
  <c r="G25" i="26"/>
  <c r="G9" i="26"/>
  <c r="D49" i="24"/>
  <c r="D17" i="24"/>
  <c r="D36" i="23"/>
  <c r="G72" i="22"/>
  <c r="G64" i="22"/>
  <c r="G56" i="22"/>
  <c r="G48" i="22"/>
  <c r="G40" i="22"/>
  <c r="G32" i="22"/>
  <c r="G24" i="22"/>
  <c r="G16" i="22"/>
  <c r="G8" i="22"/>
  <c r="D65" i="21"/>
  <c r="D49" i="21"/>
  <c r="D33" i="21"/>
  <c r="D17" i="21"/>
  <c r="D74" i="20"/>
  <c r="H62" i="20"/>
  <c r="F52" i="20"/>
  <c r="D42" i="20"/>
  <c r="H30" i="20"/>
  <c r="F20" i="20"/>
  <c r="D10" i="20"/>
  <c r="E70" i="29"/>
  <c r="E62" i="29"/>
  <c r="E54" i="29"/>
  <c r="E46" i="29"/>
  <c r="E38" i="29"/>
  <c r="E30" i="29"/>
  <c r="E22" i="29"/>
  <c r="E14" i="29"/>
  <c r="M76" i="28"/>
  <c r="F65" i="28"/>
  <c r="I56" i="28"/>
  <c r="L47" i="28"/>
  <c r="D39" i="28"/>
  <c r="G30" i="28"/>
  <c r="J21" i="28"/>
  <c r="M12" i="28"/>
  <c r="E65" i="27"/>
  <c r="E33" i="27"/>
  <c r="D75" i="26"/>
  <c r="D59" i="26"/>
  <c r="D43" i="26"/>
  <c r="D27" i="26"/>
  <c r="G71" i="29"/>
  <c r="G63" i="29"/>
  <c r="G55" i="29"/>
  <c r="G47" i="29"/>
  <c r="G39" i="29"/>
  <c r="G31" i="29"/>
  <c r="G23" i="29"/>
  <c r="G15" i="29"/>
  <c r="G7" i="29"/>
  <c r="G68" i="28"/>
  <c r="J59" i="28"/>
  <c r="M50" i="28"/>
  <c r="F39" i="28"/>
  <c r="I30" i="28"/>
  <c r="L21" i="28"/>
  <c r="D13" i="28"/>
  <c r="E63" i="27"/>
  <c r="E31" i="27"/>
  <c r="G49" i="29"/>
  <c r="G17" i="29"/>
  <c r="G52" i="28"/>
  <c r="I14" i="28"/>
  <c r="G70" i="26"/>
  <c r="E24" i="26"/>
  <c r="D63" i="25"/>
  <c r="D44" i="25"/>
  <c r="D21" i="25"/>
  <c r="E49" i="24"/>
  <c r="H76" i="22"/>
  <c r="D58" i="22"/>
  <c r="H40" i="22"/>
  <c r="F25" i="22"/>
  <c r="F76" i="21"/>
  <c r="G31" i="21"/>
  <c r="G68" i="20"/>
  <c r="H37" i="20"/>
  <c r="D9" i="20"/>
  <c r="F58" i="29"/>
  <c r="F35" i="29"/>
  <c r="F13" i="29"/>
  <c r="J64" i="28"/>
  <c r="F36" i="28"/>
  <c r="I11" i="28"/>
  <c r="D23" i="27"/>
  <c r="D40" i="26"/>
  <c r="E54" i="24"/>
  <c r="D20" i="23"/>
  <c r="I55" i="22"/>
  <c r="E33" i="22"/>
  <c r="K14" i="22"/>
  <c r="F47" i="21"/>
  <c r="E75" i="20"/>
  <c r="D50" i="20"/>
  <c r="E19" i="20"/>
  <c r="E63" i="29"/>
  <c r="E44" i="29"/>
  <c r="E21" i="29"/>
  <c r="M68" i="28"/>
  <c r="G46" i="28"/>
  <c r="M20" i="28"/>
  <c r="D36" i="27"/>
  <c r="G68" i="26"/>
  <c r="F41" i="26"/>
  <c r="F17" i="26"/>
  <c r="J71" i="25"/>
  <c r="J63" i="25"/>
  <c r="J55" i="25"/>
  <c r="J47" i="25"/>
  <c r="J39" i="25"/>
  <c r="J31" i="25"/>
  <c r="J23" i="25"/>
  <c r="J15" i="25"/>
  <c r="J7" i="25"/>
  <c r="D46" i="24"/>
  <c r="D14" i="24"/>
  <c r="D27" i="23"/>
  <c r="F72" i="22"/>
  <c r="L65" i="22"/>
  <c r="H59" i="22"/>
  <c r="D53" i="22"/>
  <c r="J46" i="22"/>
  <c r="F40" i="22"/>
  <c r="L33" i="22"/>
  <c r="H27" i="22"/>
  <c r="D21" i="22"/>
  <c r="J14" i="22"/>
  <c r="F8" i="22"/>
  <c r="E63" i="21"/>
  <c r="E47" i="21"/>
  <c r="E31" i="21"/>
  <c r="E15" i="21"/>
  <c r="H71" i="20"/>
  <c r="F61" i="20"/>
  <c r="D51" i="20"/>
  <c r="H39" i="20"/>
  <c r="F29" i="20"/>
  <c r="D19" i="20"/>
  <c r="H7" i="20"/>
  <c r="D69" i="29"/>
  <c r="D61" i="29"/>
  <c r="D53" i="29"/>
  <c r="D45" i="29"/>
  <c r="D37" i="29"/>
  <c r="D29" i="29"/>
  <c r="D21" i="29"/>
  <c r="D13" i="29"/>
  <c r="D76" i="28"/>
  <c r="G67" i="28"/>
  <c r="J58" i="28"/>
  <c r="M49" i="28"/>
  <c r="F38" i="28"/>
  <c r="I29" i="28"/>
  <c r="L20" i="28"/>
  <c r="D12" i="28"/>
  <c r="D57" i="27"/>
  <c r="D25" i="27"/>
  <c r="D70" i="26"/>
  <c r="D54" i="26"/>
  <c r="D38" i="26"/>
  <c r="D22" i="26"/>
  <c r="I76" i="25"/>
  <c r="I68" i="25"/>
  <c r="I60" i="25"/>
  <c r="I52" i="25"/>
  <c r="I44" i="25"/>
  <c r="I36" i="25"/>
  <c r="I28" i="25"/>
  <c r="I20" i="25"/>
  <c r="I12" i="25"/>
  <c r="D67" i="24"/>
  <c r="D35" i="24"/>
  <c r="D74" i="23"/>
  <c r="D10" i="23"/>
  <c r="K69" i="22"/>
  <c r="K61" i="22"/>
  <c r="K53" i="22"/>
  <c r="K45" i="22"/>
  <c r="K37" i="22"/>
  <c r="G46" i="29"/>
  <c r="G14" i="29"/>
  <c r="F47" i="28"/>
  <c r="G12" i="28"/>
  <c r="D61" i="26"/>
  <c r="G22" i="26"/>
  <c r="D61" i="25"/>
  <c r="D39" i="25"/>
  <c r="D20" i="25"/>
  <c r="E41" i="24"/>
  <c r="H72" i="22"/>
  <c r="F57" i="22"/>
  <c r="L38" i="22"/>
  <c r="F21" i="22"/>
  <c r="E73" i="21"/>
  <c r="F28" i="21"/>
  <c r="H61" i="20"/>
  <c r="G36" i="20"/>
  <c r="F75" i="29"/>
  <c r="F53" i="29"/>
  <c r="F34" i="29"/>
  <c r="F11" i="29"/>
  <c r="D58" i="28"/>
  <c r="I35" i="28"/>
  <c r="D10" i="28"/>
  <c r="E75" i="26"/>
  <c r="F38" i="26"/>
  <c r="E46" i="24"/>
  <c r="E73" i="22"/>
  <c r="K54" i="22"/>
  <c r="I31" i="22"/>
  <c r="E9" i="22"/>
  <c r="E44" i="21"/>
  <c r="I71" i="20"/>
  <c r="E43" i="20"/>
  <c r="D18" i="20"/>
  <c r="E61" i="29"/>
  <c r="E39" i="29"/>
  <c r="E20" i="29"/>
  <c r="I64" i="28"/>
  <c r="L39" i="28"/>
  <c r="F17" i="28"/>
  <c r="D28" i="27"/>
  <c r="F65" i="26"/>
  <c r="E38" i="26"/>
  <c r="G12" i="26"/>
  <c r="J70" i="25"/>
  <c r="J62" i="25"/>
  <c r="J54" i="25"/>
  <c r="J46" i="25"/>
  <c r="J38" i="25"/>
  <c r="J30" i="25"/>
  <c r="J22" i="25"/>
  <c r="J14" i="25"/>
  <c r="E75" i="24"/>
  <c r="E43" i="24"/>
  <c r="E11" i="24"/>
  <c r="D19" i="23"/>
  <c r="H71" i="22"/>
  <c r="D65" i="22"/>
  <c r="J58" i="22"/>
  <c r="F52" i="22"/>
  <c r="L45" i="22"/>
  <c r="H39" i="22"/>
  <c r="D33" i="22"/>
  <c r="J26" i="22"/>
  <c r="F20" i="22"/>
  <c r="L13" i="22"/>
  <c r="H7" i="22"/>
  <c r="G61" i="21"/>
  <c r="G45" i="21"/>
  <c r="G29" i="21"/>
  <c r="G13" i="21"/>
  <c r="G70" i="20"/>
  <c r="E60" i="20"/>
  <c r="I48" i="20"/>
  <c r="G38" i="20"/>
  <c r="E28" i="20"/>
  <c r="I16" i="20"/>
  <c r="D76" i="29"/>
  <c r="D68" i="29"/>
  <c r="D60" i="29"/>
  <c r="D52" i="29"/>
  <c r="D44" i="29"/>
  <c r="D36" i="29"/>
  <c r="D28" i="29"/>
  <c r="D20" i="29"/>
  <c r="D12" i="29"/>
  <c r="G75" i="28"/>
  <c r="J66" i="28"/>
  <c r="M57" i="28"/>
  <c r="F46" i="28"/>
  <c r="I37" i="28"/>
  <c r="L28" i="28"/>
  <c r="D20" i="28"/>
  <c r="G11" i="28"/>
  <c r="E54" i="27"/>
  <c r="E22" i="27"/>
  <c r="F68" i="26"/>
  <c r="F52" i="26"/>
  <c r="F36" i="26"/>
  <c r="F20" i="26"/>
  <c r="I75" i="25"/>
  <c r="I67" i="25"/>
  <c r="I59" i="25"/>
  <c r="I51" i="25"/>
  <c r="I43" i="25"/>
  <c r="I35" i="25"/>
  <c r="I27" i="25"/>
  <c r="I19" i="25"/>
  <c r="I11" i="25"/>
  <c r="E64" i="24"/>
  <c r="E32" i="24"/>
  <c r="D66" i="23"/>
  <c r="E76" i="22"/>
  <c r="E68" i="22"/>
  <c r="E60" i="22"/>
  <c r="E52" i="22"/>
  <c r="E44" i="22"/>
  <c r="E36" i="22"/>
  <c r="E28" i="22"/>
  <c r="E20" i="22"/>
  <c r="E12" i="22"/>
  <c r="D71" i="21"/>
  <c r="D55" i="21"/>
  <c r="D39" i="21"/>
  <c r="D23" i="21"/>
  <c r="G73" i="29"/>
  <c r="G41" i="29"/>
  <c r="G9" i="29"/>
  <c r="J43" i="28"/>
  <c r="E71" i="27"/>
  <c r="E56" i="26"/>
  <c r="D13" i="26"/>
  <c r="D60" i="25"/>
  <c r="D37" i="25"/>
  <c r="D15" i="25"/>
  <c r="D36" i="24"/>
  <c r="L70" i="22"/>
  <c r="F53" i="22"/>
  <c r="D38" i="22"/>
  <c r="J19" i="22"/>
  <c r="G63" i="21"/>
  <c r="E25" i="21"/>
  <c r="F59" i="20"/>
  <c r="H29" i="20"/>
  <c r="F74" i="29"/>
  <c r="F51" i="29"/>
  <c r="F29" i="29"/>
  <c r="F10" i="29"/>
  <c r="J56" i="28"/>
  <c r="M31" i="28"/>
  <c r="G9" i="28"/>
  <c r="D72" i="26"/>
  <c r="E27" i="26"/>
  <c r="D41" i="24"/>
  <c r="I71" i="22"/>
  <c r="E49" i="22"/>
  <c r="K30" i="22"/>
  <c r="I7" i="22"/>
  <c r="G34" i="21"/>
  <c r="H70" i="20"/>
  <c r="I39" i="20"/>
  <c r="E11" i="20"/>
  <c r="E60" i="29"/>
  <c r="E37" i="29"/>
  <c r="E15" i="29"/>
  <c r="L63" i="28"/>
  <c r="G38" i="28"/>
  <c r="J13" i="28"/>
  <c r="E25" i="27"/>
  <c r="G60" i="26"/>
  <c r="G36" i="26"/>
  <c r="D11" i="26"/>
  <c r="J69" i="25"/>
  <c r="J61" i="25"/>
  <c r="J53" i="25"/>
  <c r="J45" i="25"/>
  <c r="J37" i="25"/>
  <c r="J29" i="25"/>
  <c r="J21" i="25"/>
  <c r="J13" i="25"/>
  <c r="D70" i="24"/>
  <c r="D38" i="24"/>
  <c r="D75" i="23"/>
  <c r="D11" i="23"/>
  <c r="J70" i="22"/>
  <c r="F64" i="22"/>
  <c r="L57" i="22"/>
  <c r="H51" i="22"/>
  <c r="D45" i="22"/>
  <c r="J38" i="22"/>
  <c r="F32" i="22"/>
  <c r="L25" i="22"/>
  <c r="H19" i="22"/>
  <c r="D13" i="22"/>
  <c r="D76" i="21"/>
  <c r="D60" i="21"/>
  <c r="D44" i="21"/>
  <c r="D28" i="21"/>
  <c r="D12" i="21"/>
  <c r="F69" i="20"/>
  <c r="D59" i="20"/>
  <c r="H47" i="20"/>
  <c r="F37" i="20"/>
  <c r="D27" i="20"/>
  <c r="H15" i="20"/>
  <c r="D75" i="29"/>
  <c r="D67" i="29"/>
  <c r="D59" i="29"/>
  <c r="D51" i="29"/>
  <c r="D43" i="29"/>
  <c r="D35" i="29"/>
  <c r="D27" i="29"/>
  <c r="D19" i="29"/>
  <c r="D11" i="29"/>
  <c r="J74" i="28"/>
  <c r="M65" i="28"/>
  <c r="F54" i="28"/>
  <c r="I45" i="28"/>
  <c r="L36" i="28"/>
  <c r="D28" i="28"/>
  <c r="G19" i="28"/>
  <c r="J10" i="28"/>
  <c r="D49" i="27"/>
  <c r="D17" i="27"/>
  <c r="E65" i="26"/>
  <c r="E49" i="26"/>
  <c r="E33" i="26"/>
  <c r="E17" i="26"/>
  <c r="I74" i="25"/>
  <c r="I66" i="25"/>
  <c r="I58" i="25"/>
  <c r="I50" i="25"/>
  <c r="I42" i="25"/>
  <c r="I34" i="25"/>
  <c r="I26" i="25"/>
  <c r="I18" i="25"/>
  <c r="I10" i="25"/>
  <c r="D59" i="24"/>
  <c r="D27" i="24"/>
  <c r="D58" i="23"/>
  <c r="G75" i="22"/>
  <c r="G67" i="22"/>
  <c r="G59" i="22"/>
  <c r="G51" i="22"/>
  <c r="G43" i="22"/>
  <c r="G35" i="22"/>
  <c r="G27" i="22"/>
  <c r="G19" i="22"/>
  <c r="G11" i="22"/>
  <c r="F69" i="21"/>
  <c r="G70" i="29"/>
  <c r="G38" i="29"/>
  <c r="G76" i="28"/>
  <c r="I38" i="28"/>
  <c r="D58" i="27"/>
  <c r="G54" i="26"/>
  <c r="E8" i="26"/>
  <c r="D55" i="25"/>
  <c r="D36" i="25"/>
  <c r="D13" i="25"/>
  <c r="E17" i="24"/>
  <c r="D70" i="22"/>
  <c r="J51" i="22"/>
  <c r="D34" i="22"/>
  <c r="L18" i="22"/>
  <c r="F60" i="21"/>
  <c r="G15" i="21"/>
  <c r="E58" i="20"/>
  <c r="F27" i="20"/>
  <c r="F69" i="29"/>
  <c r="F50" i="29"/>
  <c r="F27" i="29"/>
  <c r="I75" i="28"/>
  <c r="M55" i="28"/>
  <c r="I27" i="28"/>
  <c r="E68" i="27"/>
  <c r="F70" i="26"/>
  <c r="D24" i="26"/>
  <c r="E22" i="24"/>
  <c r="K70" i="22"/>
  <c r="I47" i="22"/>
  <c r="E25" i="22"/>
  <c r="E76" i="21"/>
  <c r="F31" i="21"/>
  <c r="I63" i="20"/>
  <c r="H38" i="20"/>
  <c r="I7" i="20"/>
  <c r="E55" i="29"/>
  <c r="E36" i="29"/>
  <c r="E13" i="29"/>
  <c r="F57" i="28"/>
  <c r="J37" i="28"/>
  <c r="F9" i="28"/>
  <c r="D20" i="27"/>
  <c r="F57" i="26"/>
  <c r="F33" i="26"/>
  <c r="F9" i="26"/>
  <c r="J68" i="25"/>
  <c r="J60" i="25"/>
  <c r="J52" i="25"/>
  <c r="J44" i="25"/>
  <c r="J36" i="25"/>
  <c r="J28" i="25"/>
  <c r="J20" i="25"/>
  <c r="J12" i="25"/>
  <c r="E67" i="24"/>
  <c r="E35" i="24"/>
  <c r="D67" i="23"/>
  <c r="F76" i="22"/>
  <c r="L69" i="22"/>
  <c r="H63" i="22"/>
  <c r="D57" i="22"/>
  <c r="J50" i="22"/>
  <c r="F44" i="22"/>
  <c r="L37" i="22"/>
  <c r="H31" i="22"/>
  <c r="D25" i="22"/>
  <c r="J18" i="22"/>
  <c r="F12" i="22"/>
  <c r="F74" i="21"/>
  <c r="F58" i="21"/>
  <c r="F42" i="21"/>
  <c r="F26" i="21"/>
  <c r="F10" i="21"/>
  <c r="E68" i="20"/>
  <c r="I56" i="20"/>
  <c r="G46" i="20"/>
  <c r="E36" i="20"/>
  <c r="I24" i="20"/>
  <c r="G14" i="20"/>
  <c r="D74" i="29"/>
  <c r="D66" i="29"/>
  <c r="D58" i="29"/>
  <c r="D50" i="29"/>
  <c r="D42" i="29"/>
  <c r="D34" i="29"/>
  <c r="D26" i="29"/>
  <c r="D18" i="29"/>
  <c r="D10" i="29"/>
  <c r="M73" i="28"/>
  <c r="F62" i="28"/>
  <c r="I53" i="28"/>
  <c r="L44" i="28"/>
  <c r="D36" i="28"/>
  <c r="G27" i="28"/>
  <c r="J18" i="28"/>
  <c r="M9" i="28"/>
  <c r="E46" i="27"/>
  <c r="E14" i="27"/>
  <c r="G63" i="26"/>
  <c r="G47" i="26"/>
  <c r="G31" i="26"/>
  <c r="G15" i="26"/>
  <c r="I73" i="25"/>
  <c r="I65" i="25"/>
  <c r="I57" i="25"/>
  <c r="I49" i="25"/>
  <c r="I41" i="25"/>
  <c r="I33" i="25"/>
  <c r="I25" i="25"/>
  <c r="I17" i="25"/>
  <c r="I9" i="25"/>
  <c r="E56" i="24"/>
  <c r="E24" i="24"/>
  <c r="D50" i="23"/>
  <c r="I74" i="22"/>
  <c r="I66" i="22"/>
  <c r="I58" i="22"/>
  <c r="I50" i="22"/>
  <c r="I42" i="22"/>
  <c r="I34" i="22"/>
  <c r="I26" i="22"/>
  <c r="I18" i="22"/>
  <c r="I10" i="22"/>
  <c r="E66" i="21"/>
  <c r="G65" i="29"/>
  <c r="G33" i="29"/>
  <c r="L69" i="28"/>
  <c r="M34" i="28"/>
  <c r="E39" i="27"/>
  <c r="D45" i="26"/>
  <c r="D76" i="25"/>
  <c r="D53" i="25"/>
  <c r="D31" i="25"/>
  <c r="D12" i="25"/>
  <c r="E9" i="24"/>
  <c r="D66" i="22"/>
  <c r="L50" i="22"/>
  <c r="H32" i="22"/>
  <c r="L14" i="22"/>
  <c r="E57" i="21"/>
  <c r="F12" i="21"/>
  <c r="F51" i="20"/>
  <c r="E26" i="20"/>
  <c r="F67" i="29"/>
  <c r="F45" i="29"/>
  <c r="F26" i="29"/>
  <c r="D74" i="28"/>
  <c r="G49" i="28"/>
  <c r="L26" i="28"/>
  <c r="E60" i="27"/>
  <c r="E59" i="26"/>
  <c r="F22" i="26"/>
  <c r="E14" i="24"/>
  <c r="E65" i="22"/>
  <c r="K46" i="22"/>
  <c r="I23" i="22"/>
  <c r="G66" i="21"/>
  <c r="E28" i="21"/>
  <c r="G61" i="20"/>
  <c r="I31" i="20"/>
  <c r="E76" i="29"/>
  <c r="E53" i="29"/>
  <c r="E31" i="29"/>
  <c r="E12" i="29"/>
  <c r="L55" i="28"/>
  <c r="D31" i="28"/>
  <c r="I8" i="28"/>
  <c r="D12" i="27"/>
  <c r="E54" i="26"/>
  <c r="G28" i="26"/>
  <c r="J76" i="25"/>
  <c r="J67" i="25"/>
  <c r="J59" i="25"/>
  <c r="J51" i="25"/>
  <c r="J43" i="25"/>
  <c r="J35" i="25"/>
  <c r="J27" i="25"/>
  <c r="J19" i="25"/>
  <c r="J11" i="25"/>
  <c r="D62" i="24"/>
  <c r="D30" i="24"/>
  <c r="D59" i="23"/>
  <c r="H75" i="22"/>
  <c r="D69" i="22"/>
  <c r="J62" i="22"/>
  <c r="F56" i="22"/>
  <c r="L49" i="22"/>
  <c r="H43" i="22"/>
  <c r="D37" i="22"/>
  <c r="J30" i="22"/>
  <c r="F24" i="22"/>
  <c r="L17" i="22"/>
  <c r="H11" i="22"/>
  <c r="E71" i="21"/>
  <c r="E55" i="21"/>
  <c r="E39" i="21"/>
  <c r="E23" i="21"/>
  <c r="E7" i="21"/>
  <c r="D67" i="20"/>
  <c r="H55" i="20"/>
  <c r="F45" i="20"/>
  <c r="D35" i="20"/>
  <c r="H23" i="20"/>
  <c r="F13" i="20"/>
  <c r="D73" i="29"/>
  <c r="D65" i="29"/>
  <c r="D57" i="29"/>
  <c r="D49" i="29"/>
  <c r="D41" i="29"/>
  <c r="D33" i="29"/>
  <c r="D25" i="29"/>
  <c r="D17" i="29"/>
  <c r="D9" i="29"/>
  <c r="F70" i="28"/>
  <c r="I61" i="28"/>
  <c r="L52" i="28"/>
  <c r="D44" i="28"/>
  <c r="G35" i="28"/>
  <c r="J26" i="28"/>
  <c r="M17" i="28"/>
  <c r="D73" i="27"/>
  <c r="D41" i="27"/>
  <c r="D9" i="27"/>
  <c r="D62" i="26"/>
  <c r="D46" i="26"/>
  <c r="D30" i="26"/>
  <c r="D14" i="26"/>
  <c r="I72" i="25"/>
  <c r="I64" i="25"/>
  <c r="I56" i="25"/>
  <c r="I48" i="25"/>
  <c r="I40" i="25"/>
  <c r="I32" i="25"/>
  <c r="I24" i="25"/>
  <c r="I16" i="25"/>
  <c r="I8" i="25"/>
  <c r="D51" i="24"/>
  <c r="D19" i="24"/>
  <c r="D42" i="23"/>
  <c r="K73" i="22"/>
  <c r="K65" i="22"/>
  <c r="K57" i="22"/>
  <c r="K49" i="22"/>
  <c r="K41" i="22"/>
  <c r="K33" i="22"/>
  <c r="K25" i="22"/>
  <c r="K17" i="22"/>
  <c r="K9" i="22"/>
  <c r="G62" i="29"/>
  <c r="G57" i="29"/>
  <c r="G25" i="29"/>
  <c r="D61" i="28"/>
  <c r="F23" i="28"/>
  <c r="E7" i="27"/>
  <c r="G38" i="26"/>
  <c r="D69" i="25"/>
  <c r="D47" i="25"/>
  <c r="D28" i="25"/>
  <c r="E73" i="24"/>
  <c r="D29" i="23"/>
  <c r="J63" i="22"/>
  <c r="F45" i="22"/>
  <c r="J27" i="22"/>
  <c r="H12" i="22"/>
  <c r="F44" i="21"/>
  <c r="D73" i="20"/>
  <c r="I46" i="20"/>
  <c r="D17" i="20"/>
  <c r="F61" i="29"/>
  <c r="F42" i="29"/>
  <c r="F19" i="29"/>
  <c r="L66" i="28"/>
  <c r="F44" i="28"/>
  <c r="L18" i="28"/>
  <c r="E36" i="27"/>
  <c r="F54" i="26"/>
  <c r="D8" i="26"/>
  <c r="D44" i="23"/>
  <c r="K62" i="22"/>
  <c r="I39" i="22"/>
  <c r="E17" i="22"/>
  <c r="E60" i="21"/>
  <c r="F15" i="21"/>
  <c r="G53" i="20"/>
  <c r="F28" i="20"/>
  <c r="E69" i="29"/>
  <c r="E47" i="29"/>
  <c r="E28" i="29"/>
  <c r="F73" i="28"/>
  <c r="I48" i="28"/>
  <c r="M28" i="28"/>
  <c r="D60" i="27"/>
  <c r="F73" i="26"/>
  <c r="F49" i="26"/>
  <c r="E22" i="26"/>
  <c r="J73" i="25"/>
  <c r="J65" i="25"/>
  <c r="J57" i="25"/>
  <c r="J49" i="25"/>
  <c r="J41" i="25"/>
  <c r="J33" i="25"/>
  <c r="J25" i="25"/>
  <c r="J17" i="25"/>
  <c r="J9" i="25"/>
  <c r="D54" i="24"/>
  <c r="D22" i="24"/>
  <c r="D43" i="23"/>
  <c r="L73" i="22"/>
  <c r="H67" i="22"/>
  <c r="D61" i="22"/>
  <c r="J54" i="22"/>
  <c r="F48" i="22"/>
  <c r="L41" i="22"/>
  <c r="H35" i="22"/>
  <c r="D29" i="22"/>
  <c r="J22" i="22"/>
  <c r="F16" i="22"/>
  <c r="L9" i="22"/>
  <c r="D68" i="21"/>
  <c r="D52" i="21"/>
  <c r="D36" i="21"/>
  <c r="D20" i="21"/>
  <c r="D75" i="20"/>
  <c r="H63" i="20"/>
  <c r="F53" i="20"/>
  <c r="D43" i="20"/>
  <c r="H31" i="20"/>
  <c r="F21" i="20"/>
  <c r="D11" i="20"/>
  <c r="D71" i="29"/>
  <c r="D63" i="29"/>
  <c r="D55" i="29"/>
  <c r="D47" i="29"/>
  <c r="D39" i="29"/>
  <c r="D31" i="29"/>
  <c r="D23" i="29"/>
  <c r="D15" i="29"/>
  <c r="D7" i="29"/>
  <c r="L68" i="28"/>
  <c r="D60" i="28"/>
  <c r="G51" i="28"/>
  <c r="J42" i="28"/>
  <c r="M33" i="28"/>
  <c r="F22" i="28"/>
  <c r="I13" i="28"/>
  <c r="D65" i="27"/>
  <c r="D33" i="27"/>
  <c r="E73" i="26"/>
  <c r="E57" i="26"/>
  <c r="E41" i="26"/>
  <c r="E25" i="26"/>
  <c r="E9" i="26"/>
  <c r="I70" i="25"/>
  <c r="I62" i="25"/>
  <c r="I54" i="25"/>
  <c r="I46" i="25"/>
  <c r="I38" i="25"/>
  <c r="I30" i="25"/>
  <c r="I22" i="25"/>
  <c r="I14" i="25"/>
  <c r="D75" i="24"/>
  <c r="D43" i="24"/>
  <c r="D11" i="24"/>
  <c r="D26" i="23"/>
  <c r="G71" i="22"/>
  <c r="G63" i="22"/>
  <c r="G55" i="22"/>
  <c r="G47" i="22"/>
  <c r="G39" i="22"/>
  <c r="G31" i="22"/>
  <c r="G23" i="22"/>
  <c r="G15" i="22"/>
  <c r="G7" i="22"/>
  <c r="F61" i="21"/>
  <c r="G54" i="29"/>
  <c r="E72" i="26"/>
  <c r="D23" i="25"/>
  <c r="H44" i="22"/>
  <c r="H69" i="20"/>
  <c r="F37" i="29"/>
  <c r="D18" i="28"/>
  <c r="D28" i="23"/>
  <c r="G50" i="21"/>
  <c r="E68" i="29"/>
  <c r="D47" i="28"/>
  <c r="G44" i="26"/>
  <c r="J56" i="25"/>
  <c r="J24" i="25"/>
  <c r="E19" i="24"/>
  <c r="F60" i="22"/>
  <c r="J34" i="22"/>
  <c r="D9" i="22"/>
  <c r="F18" i="21"/>
  <c r="I40" i="20"/>
  <c r="D70" i="29"/>
  <c r="D38" i="29"/>
  <c r="L76" i="28"/>
  <c r="M41" i="28"/>
  <c r="E62" i="27"/>
  <c r="G39" i="26"/>
  <c r="I61" i="25"/>
  <c r="I29" i="25"/>
  <c r="E40" i="24"/>
  <c r="I62" i="22"/>
  <c r="I30" i="22"/>
  <c r="E8" i="22"/>
  <c r="E50" i="21"/>
  <c r="G32" i="21"/>
  <c r="D15" i="21"/>
  <c r="G71" i="20"/>
  <c r="E61" i="20"/>
  <c r="I49" i="20"/>
  <c r="G39" i="20"/>
  <c r="E29" i="20"/>
  <c r="I17" i="20"/>
  <c r="G7" i="20"/>
  <c r="F67" i="28"/>
  <c r="I58" i="28"/>
  <c r="L49" i="28"/>
  <c r="D41" i="28"/>
  <c r="G32" i="28"/>
  <c r="J23" i="28"/>
  <c r="M14" i="28"/>
  <c r="D70" i="27"/>
  <c r="D38" i="27"/>
  <c r="E76" i="26"/>
  <c r="E60" i="26"/>
  <c r="E44" i="26"/>
  <c r="E28" i="26"/>
  <c r="E12" i="26"/>
  <c r="H72" i="25"/>
  <c r="H64" i="25"/>
  <c r="H56" i="25"/>
  <c r="H48" i="25"/>
  <c r="H40" i="25"/>
  <c r="H32" i="25"/>
  <c r="H24" i="25"/>
  <c r="H16" i="25"/>
  <c r="H8" i="25"/>
  <c r="D48" i="24"/>
  <c r="D16" i="24"/>
  <c r="D33" i="23"/>
  <c r="J73" i="22"/>
  <c r="F67" i="22"/>
  <c r="L60" i="22"/>
  <c r="H54" i="22"/>
  <c r="D48" i="22"/>
  <c r="J41" i="22"/>
  <c r="F35" i="22"/>
  <c r="L28" i="22"/>
  <c r="H22" i="22"/>
  <c r="D16" i="22"/>
  <c r="J9" i="22"/>
  <c r="G67" i="21"/>
  <c r="G51" i="21"/>
  <c r="G35" i="21"/>
  <c r="G19" i="21"/>
  <c r="H73" i="20"/>
  <c r="F63" i="20"/>
  <c r="D53" i="20"/>
  <c r="H41" i="20"/>
  <c r="F31" i="20"/>
  <c r="G30" i="29"/>
  <c r="E40" i="26"/>
  <c r="D7" i="25"/>
  <c r="J31" i="22"/>
  <c r="D49" i="20"/>
  <c r="F21" i="29"/>
  <c r="D55" i="27"/>
  <c r="I63" i="22"/>
  <c r="G18" i="21"/>
  <c r="E52" i="29"/>
  <c r="J29" i="28"/>
  <c r="F25" i="26"/>
  <c r="J50" i="25"/>
  <c r="J18" i="25"/>
  <c r="D51" i="23"/>
  <c r="H55" i="22"/>
  <c r="L29" i="22"/>
  <c r="G69" i="21"/>
  <c r="E76" i="20"/>
  <c r="I32" i="20"/>
  <c r="D64" i="29"/>
  <c r="D32" i="29"/>
  <c r="I69" i="28"/>
  <c r="J34" i="28"/>
  <c r="E38" i="27"/>
  <c r="F28" i="26"/>
  <c r="I55" i="25"/>
  <c r="I23" i="25"/>
  <c r="E16" i="24"/>
  <c r="E56" i="22"/>
  <c r="K29" i="22"/>
  <c r="E74" i="21"/>
  <c r="G48" i="21"/>
  <c r="D31" i="21"/>
  <c r="F13" i="21"/>
  <c r="F70" i="20"/>
  <c r="D60" i="20"/>
  <c r="H48" i="20"/>
  <c r="F38" i="20"/>
  <c r="D28" i="20"/>
  <c r="H16" i="20"/>
  <c r="F75" i="28"/>
  <c r="I66" i="28"/>
  <c r="L57" i="28"/>
  <c r="D49" i="28"/>
  <c r="G40" i="28"/>
  <c r="J31" i="28"/>
  <c r="M22" i="28"/>
  <c r="F11" i="28"/>
  <c r="E67" i="27"/>
  <c r="E35" i="27"/>
  <c r="G74" i="26"/>
  <c r="G58" i="26"/>
  <c r="G42" i="26"/>
  <c r="G26" i="26"/>
  <c r="G10" i="26"/>
  <c r="H71" i="25"/>
  <c r="H63" i="25"/>
  <c r="H55" i="25"/>
  <c r="H47" i="25"/>
  <c r="H39" i="25"/>
  <c r="H31" i="25"/>
  <c r="H23" i="25"/>
  <c r="H15" i="25"/>
  <c r="H7" i="25"/>
  <c r="E45" i="24"/>
  <c r="E13" i="24"/>
  <c r="D25" i="23"/>
  <c r="L72" i="22"/>
  <c r="H66" i="22"/>
  <c r="D60" i="22"/>
  <c r="J53" i="22"/>
  <c r="F47" i="22"/>
  <c r="L40" i="22"/>
  <c r="H34" i="22"/>
  <c r="D28" i="22"/>
  <c r="J21" i="22"/>
  <c r="F15" i="22"/>
  <c r="L8" i="22"/>
  <c r="D66" i="21"/>
  <c r="D50" i="21"/>
  <c r="D34" i="21"/>
  <c r="D18" i="21"/>
  <c r="G72" i="20"/>
  <c r="E62" i="20"/>
  <c r="I50" i="20"/>
  <c r="G40" i="20"/>
  <c r="E30" i="20"/>
  <c r="G22" i="29"/>
  <c r="D29" i="26"/>
  <c r="D68" i="24"/>
  <c r="D26" i="22"/>
  <c r="D41" i="20"/>
  <c r="F18" i="29"/>
  <c r="E28" i="27"/>
  <c r="E57" i="22"/>
  <c r="E12" i="21"/>
  <c r="E45" i="29"/>
  <c r="G22" i="28"/>
  <c r="G20" i="26"/>
  <c r="J48" i="25"/>
  <c r="J16" i="25"/>
  <c r="D35" i="23"/>
  <c r="L53" i="22"/>
  <c r="F28" i="22"/>
  <c r="F66" i="21"/>
  <c r="I72" i="20"/>
  <c r="G30" i="20"/>
  <c r="D62" i="29"/>
  <c r="D30" i="29"/>
  <c r="D68" i="28"/>
  <c r="F30" i="28"/>
  <c r="E30" i="27"/>
  <c r="G23" i="26"/>
  <c r="I53" i="25"/>
  <c r="I21" i="25"/>
  <c r="E8" i="24"/>
  <c r="I54" i="22"/>
  <c r="E24" i="22"/>
  <c r="G72" i="21"/>
  <c r="D47" i="21"/>
  <c r="F29" i="21"/>
  <c r="E10" i="21"/>
  <c r="E69" i="20"/>
  <c r="I57" i="20"/>
  <c r="G47" i="20"/>
  <c r="E37" i="20"/>
  <c r="I25" i="20"/>
  <c r="G15" i="20"/>
  <c r="I74" i="28"/>
  <c r="L65" i="28"/>
  <c r="D57" i="28"/>
  <c r="G48" i="28"/>
  <c r="J39" i="28"/>
  <c r="M30" i="28"/>
  <c r="F19" i="28"/>
  <c r="I10" i="28"/>
  <c r="D62" i="27"/>
  <c r="D30" i="27"/>
  <c r="D73" i="26"/>
  <c r="D57" i="26"/>
  <c r="D41" i="26"/>
  <c r="D25" i="26"/>
  <c r="D9" i="26"/>
  <c r="H70" i="25"/>
  <c r="H62" i="25"/>
  <c r="H54" i="25"/>
  <c r="H46" i="25"/>
  <c r="H38" i="25"/>
  <c r="H30" i="25"/>
  <c r="H22" i="25"/>
  <c r="H14" i="25"/>
  <c r="D72" i="24"/>
  <c r="D40" i="24"/>
  <c r="D8" i="24"/>
  <c r="D17" i="23"/>
  <c r="D72" i="22"/>
  <c r="J65" i="22"/>
  <c r="F59" i="22"/>
  <c r="L52" i="22"/>
  <c r="H46" i="22"/>
  <c r="D40" i="22"/>
  <c r="J33" i="22"/>
  <c r="F27" i="22"/>
  <c r="L20" i="22"/>
  <c r="H14" i="22"/>
  <c r="D8" i="22"/>
  <c r="F64" i="21"/>
  <c r="F48" i="21"/>
  <c r="F32" i="21"/>
  <c r="F16" i="21"/>
  <c r="F71" i="20"/>
  <c r="D61" i="20"/>
  <c r="H49" i="20"/>
  <c r="F39" i="20"/>
  <c r="D29" i="20"/>
  <c r="H17" i="20"/>
  <c r="F7" i="20"/>
  <c r="I69" i="29"/>
  <c r="I61" i="29"/>
  <c r="I53" i="29"/>
  <c r="I45" i="29"/>
  <c r="I37" i="29"/>
  <c r="I29" i="29"/>
  <c r="I21" i="29"/>
  <c r="I13" i="29"/>
  <c r="L75" i="28"/>
  <c r="D67" i="28"/>
  <c r="G58" i="28"/>
  <c r="J49" i="28"/>
  <c r="M40" i="28"/>
  <c r="F29" i="28"/>
  <c r="I20" i="28"/>
  <c r="L11" i="28"/>
  <c r="E61" i="27"/>
  <c r="E29" i="27"/>
  <c r="D71" i="26"/>
  <c r="D55" i="26"/>
  <c r="D39" i="26"/>
  <c r="D23" i="26"/>
  <c r="D7" i="26"/>
  <c r="F69" i="25"/>
  <c r="F61" i="25"/>
  <c r="F53" i="25"/>
  <c r="F45" i="25"/>
  <c r="F37" i="25"/>
  <c r="F29" i="25"/>
  <c r="F21" i="25"/>
  <c r="F13" i="25"/>
  <c r="E71" i="24"/>
  <c r="E39" i="24"/>
  <c r="E7" i="24"/>
  <c r="D15" i="23"/>
  <c r="L71" i="22"/>
  <c r="J67" i="28"/>
  <c r="D71" i="25"/>
  <c r="D69" i="23"/>
  <c r="F13" i="22"/>
  <c r="F19" i="20"/>
  <c r="G73" i="28"/>
  <c r="D56" i="26"/>
  <c r="E41" i="22"/>
  <c r="F60" i="20"/>
  <c r="E29" i="29"/>
  <c r="D68" i="27"/>
  <c r="J75" i="25"/>
  <c r="J42" i="25"/>
  <c r="J10" i="25"/>
  <c r="J74" i="22"/>
  <c r="D49" i="22"/>
  <c r="H23" i="22"/>
  <c r="G53" i="21"/>
  <c r="I64" i="20"/>
  <c r="G22" i="20"/>
  <c r="D56" i="29"/>
  <c r="D24" i="29"/>
  <c r="L60" i="28"/>
  <c r="M25" i="28"/>
  <c r="F76" i="26"/>
  <c r="F12" i="26"/>
  <c r="I47" i="25"/>
  <c r="I15" i="25"/>
  <c r="D34" i="23"/>
  <c r="E48" i="22"/>
  <c r="I22" i="22"/>
  <c r="G64" i="21"/>
  <c r="F45" i="21"/>
  <c r="E26" i="21"/>
  <c r="G8" i="21"/>
  <c r="D68" i="20"/>
  <c r="H56" i="20"/>
  <c r="F46" i="20"/>
  <c r="D36" i="20"/>
  <c r="H24" i="20"/>
  <c r="F14" i="20"/>
  <c r="L73" i="28"/>
  <c r="D65" i="28"/>
  <c r="G56" i="28"/>
  <c r="J47" i="28"/>
  <c r="M38" i="28"/>
  <c r="F27" i="28"/>
  <c r="I18" i="28"/>
  <c r="L9" i="28"/>
  <c r="E59" i="27"/>
  <c r="E27" i="27"/>
  <c r="F71" i="26"/>
  <c r="F55" i="26"/>
  <c r="F39" i="26"/>
  <c r="F23" i="26"/>
  <c r="F7" i="26"/>
  <c r="H69" i="25"/>
  <c r="H61" i="25"/>
  <c r="H53" i="25"/>
  <c r="H45" i="25"/>
  <c r="H37" i="25"/>
  <c r="H29" i="25"/>
  <c r="H21" i="25"/>
  <c r="H13" i="25"/>
  <c r="E69" i="24"/>
  <c r="E37" i="24"/>
  <c r="D73" i="23"/>
  <c r="D9" i="23"/>
  <c r="F71" i="22"/>
  <c r="L64" i="22"/>
  <c r="H58" i="22"/>
  <c r="D52" i="22"/>
  <c r="J45" i="22"/>
  <c r="F39" i="22"/>
  <c r="L32" i="22"/>
  <c r="H26" i="22"/>
  <c r="D20" i="22"/>
  <c r="J13" i="22"/>
  <c r="F7" i="22"/>
  <c r="E61" i="21"/>
  <c r="E45" i="21"/>
  <c r="E29" i="21"/>
  <c r="E13" i="21"/>
  <c r="E70" i="20"/>
  <c r="I58" i="20"/>
  <c r="G48" i="20"/>
  <c r="E38" i="20"/>
  <c r="I26" i="20"/>
  <c r="G16" i="20"/>
  <c r="I76" i="29"/>
  <c r="I68" i="29"/>
  <c r="I60" i="29"/>
  <c r="I52" i="29"/>
  <c r="I44" i="29"/>
  <c r="I36" i="29"/>
  <c r="I28" i="29"/>
  <c r="I20" i="29"/>
  <c r="I12" i="29"/>
  <c r="D75" i="28"/>
  <c r="G66" i="28"/>
  <c r="J57" i="28"/>
  <c r="M48" i="28"/>
  <c r="F37" i="28"/>
  <c r="I28" i="28"/>
  <c r="L19" i="28"/>
  <c r="D11" i="28"/>
  <c r="D56" i="27"/>
  <c r="D24" i="27"/>
  <c r="F69" i="26"/>
  <c r="F53" i="26"/>
  <c r="F37" i="26"/>
  <c r="F21" i="26"/>
  <c r="F76" i="25"/>
  <c r="F68" i="25"/>
  <c r="F60" i="25"/>
  <c r="F52" i="25"/>
  <c r="F44" i="25"/>
  <c r="F36" i="25"/>
  <c r="F28" i="25"/>
  <c r="F20" i="25"/>
  <c r="F12" i="25"/>
  <c r="D66" i="24"/>
  <c r="D34" i="24"/>
  <c r="D71" i="23"/>
  <c r="D7" i="23"/>
  <c r="D71" i="22"/>
  <c r="M58" i="28"/>
  <c r="D68" i="25"/>
  <c r="D13" i="23"/>
  <c r="H8" i="22"/>
  <c r="I14" i="20"/>
  <c r="G65" i="28"/>
  <c r="E43" i="26"/>
  <c r="K38" i="22"/>
  <c r="E51" i="20"/>
  <c r="E23" i="29"/>
  <c r="E57" i="27"/>
  <c r="J72" i="25"/>
  <c r="J40" i="25"/>
  <c r="J8" i="25"/>
  <c r="D73" i="22"/>
  <c r="H47" i="22"/>
  <c r="L21" i="22"/>
  <c r="F50" i="21"/>
  <c r="G62" i="20"/>
  <c r="E20" i="20"/>
  <c r="D54" i="29"/>
  <c r="D22" i="29"/>
  <c r="G59" i="28"/>
  <c r="I21" i="28"/>
  <c r="G71" i="26"/>
  <c r="G7" i="26"/>
  <c r="I45" i="25"/>
  <c r="I13" i="25"/>
  <c r="D18" i="23"/>
  <c r="I46" i="22"/>
  <c r="K21" i="22"/>
  <c r="D63" i="21"/>
  <c r="E42" i="21"/>
  <c r="G24" i="21"/>
  <c r="D7" i="21"/>
  <c r="I65" i="20"/>
  <c r="G55" i="20"/>
  <c r="E45" i="20"/>
  <c r="I33" i="20"/>
  <c r="G23" i="20"/>
  <c r="E13" i="20"/>
  <c r="D73" i="28"/>
  <c r="G64" i="28"/>
  <c r="J55" i="28"/>
  <c r="M46" i="28"/>
  <c r="F35" i="28"/>
  <c r="I26" i="28"/>
  <c r="L17" i="28"/>
  <c r="D9" i="28"/>
  <c r="D54" i="27"/>
  <c r="D22" i="27"/>
  <c r="E68" i="26"/>
  <c r="E52" i="26"/>
  <c r="E36" i="26"/>
  <c r="E20" i="26"/>
  <c r="H76" i="25"/>
  <c r="H68" i="25"/>
  <c r="H60" i="25"/>
  <c r="H52" i="25"/>
  <c r="H44" i="25"/>
  <c r="H36" i="25"/>
  <c r="H28" i="25"/>
  <c r="H20" i="25"/>
  <c r="H12" i="25"/>
  <c r="D64" i="24"/>
  <c r="D32" i="24"/>
  <c r="D65" i="23"/>
  <c r="L76" i="22"/>
  <c r="H70" i="22"/>
  <c r="D64" i="22"/>
  <c r="J57" i="22"/>
  <c r="F51" i="22"/>
  <c r="L44" i="22"/>
  <c r="H38" i="22"/>
  <c r="D32" i="22"/>
  <c r="J25" i="22"/>
  <c r="F19" i="22"/>
  <c r="L12" i="22"/>
  <c r="G75" i="21"/>
  <c r="G59" i="21"/>
  <c r="G43" i="21"/>
  <c r="G27" i="21"/>
  <c r="G11" i="21"/>
  <c r="D69" i="20"/>
  <c r="H57" i="20"/>
  <c r="F47" i="20"/>
  <c r="D37" i="20"/>
  <c r="H25" i="20"/>
  <c r="F15" i="20"/>
  <c r="I75" i="29"/>
  <c r="I67" i="29"/>
  <c r="I59" i="29"/>
  <c r="I51" i="29"/>
  <c r="I43" i="29"/>
  <c r="I35" i="29"/>
  <c r="I27" i="29"/>
  <c r="I19" i="29"/>
  <c r="I11" i="29"/>
  <c r="G74" i="28"/>
  <c r="J65" i="28"/>
  <c r="M56" i="28"/>
  <c r="F45" i="28"/>
  <c r="I36" i="28"/>
  <c r="L27" i="28"/>
  <c r="D19" i="28"/>
  <c r="G10" i="28"/>
  <c r="E53" i="27"/>
  <c r="E21" i="27"/>
  <c r="E66" i="26"/>
  <c r="E50" i="26"/>
  <c r="E34" i="26"/>
  <c r="E18" i="26"/>
  <c r="F75" i="25"/>
  <c r="F67" i="25"/>
  <c r="F59" i="25"/>
  <c r="F51" i="25"/>
  <c r="F43" i="25"/>
  <c r="F35" i="25"/>
  <c r="F27" i="25"/>
  <c r="F19" i="25"/>
  <c r="F11" i="25"/>
  <c r="E63" i="24"/>
  <c r="E31" i="24"/>
  <c r="D63" i="23"/>
  <c r="J76" i="22"/>
  <c r="F70" i="22"/>
  <c r="L63" i="22"/>
  <c r="D21" i="28"/>
  <c r="D45" i="25"/>
  <c r="J59" i="22"/>
  <c r="E41" i="21"/>
  <c r="F59" i="29"/>
  <c r="J40" i="28"/>
  <c r="D73" i="24"/>
  <c r="I15" i="22"/>
  <c r="G21" i="20"/>
  <c r="I72" i="28"/>
  <c r="E70" i="26"/>
  <c r="J64" i="25"/>
  <c r="J32" i="25"/>
  <c r="E51" i="24"/>
  <c r="J66" i="22"/>
  <c r="D41" i="22"/>
  <c r="H15" i="22"/>
  <c r="F34" i="21"/>
  <c r="E52" i="20"/>
  <c r="I8" i="20"/>
  <c r="D46" i="29"/>
  <c r="D14" i="29"/>
  <c r="J50" i="28"/>
  <c r="L12" i="28"/>
  <c r="G55" i="26"/>
  <c r="I69" i="25"/>
  <c r="I37" i="25"/>
  <c r="E72" i="24"/>
  <c r="I70" i="22"/>
  <c r="I38" i="22"/>
  <c r="I14" i="22"/>
  <c r="G56" i="21"/>
  <c r="F37" i="21"/>
  <c r="E18" i="21"/>
  <c r="I73" i="20"/>
  <c r="G63" i="20"/>
  <c r="E53" i="20"/>
  <c r="I41" i="20"/>
  <c r="G31" i="20"/>
  <c r="E21" i="20"/>
  <c r="I9" i="20"/>
  <c r="J71" i="28"/>
  <c r="M62" i="28"/>
  <c r="F51" i="28"/>
  <c r="I42" i="28"/>
  <c r="L33" i="28"/>
  <c r="D25" i="28"/>
  <c r="G16" i="28"/>
  <c r="J7" i="28"/>
  <c r="D46" i="27"/>
  <c r="D14" i="27"/>
  <c r="D65" i="26"/>
  <c r="D49" i="26"/>
  <c r="D33" i="26"/>
  <c r="D17" i="26"/>
  <c r="H74" i="25"/>
  <c r="H66" i="25"/>
  <c r="H58" i="25"/>
  <c r="H50" i="25"/>
  <c r="H42" i="25"/>
  <c r="H34" i="25"/>
  <c r="H26" i="25"/>
  <c r="H18" i="25"/>
  <c r="H10" i="25"/>
  <c r="D56" i="24"/>
  <c r="D24" i="24"/>
  <c r="D49" i="23"/>
  <c r="F75" i="22"/>
  <c r="L68" i="22"/>
  <c r="H62" i="22"/>
  <c r="D56" i="22"/>
  <c r="J49" i="22"/>
  <c r="F43" i="22"/>
  <c r="L36" i="22"/>
  <c r="H30" i="22"/>
  <c r="D24" i="22"/>
  <c r="J17" i="22"/>
  <c r="F11" i="22"/>
  <c r="F72" i="21"/>
  <c r="F56" i="21"/>
  <c r="F40" i="21"/>
  <c r="F24" i="21"/>
  <c r="F8" i="21"/>
  <c r="H65" i="20"/>
  <c r="F55" i="20"/>
  <c r="D45" i="20"/>
  <c r="H33" i="20"/>
  <c r="F23" i="20"/>
  <c r="D13" i="20"/>
  <c r="I73" i="29"/>
  <c r="I65" i="29"/>
  <c r="I57" i="29"/>
  <c r="I49" i="29"/>
  <c r="I41" i="29"/>
  <c r="I33" i="29"/>
  <c r="I25" i="29"/>
  <c r="I17" i="29"/>
  <c r="I9" i="29"/>
  <c r="M72" i="28"/>
  <c r="F61" i="28"/>
  <c r="I52" i="28"/>
  <c r="L43" i="28"/>
  <c r="D35" i="28"/>
  <c r="G26" i="28"/>
  <c r="J17" i="28"/>
  <c r="M8" i="28"/>
  <c r="E45" i="27"/>
  <c r="E13" i="27"/>
  <c r="D63" i="26"/>
  <c r="D47" i="26"/>
  <c r="D31" i="26"/>
  <c r="D15" i="26"/>
  <c r="F73" i="25"/>
  <c r="F65" i="25"/>
  <c r="F57" i="25"/>
  <c r="F49" i="25"/>
  <c r="F41" i="25"/>
  <c r="F33" i="25"/>
  <c r="F25" i="25"/>
  <c r="F17" i="25"/>
  <c r="F9" i="25"/>
  <c r="E55" i="24"/>
  <c r="E23" i="24"/>
  <c r="L29" i="28"/>
  <c r="F66" i="29"/>
  <c r="G29" i="20"/>
  <c r="J34" i="25"/>
  <c r="D17" i="22"/>
  <c r="D48" i="29"/>
  <c r="F60" i="26"/>
  <c r="E72" i="22"/>
  <c r="G40" i="21"/>
  <c r="F54" i="20"/>
  <c r="D12" i="20"/>
  <c r="F43" i="28"/>
  <c r="G8" i="28"/>
  <c r="G50" i="26"/>
  <c r="H67" i="25"/>
  <c r="H35" i="25"/>
  <c r="E61" i="24"/>
  <c r="J69" i="22"/>
  <c r="D44" i="22"/>
  <c r="H18" i="22"/>
  <c r="D42" i="21"/>
  <c r="G56" i="20"/>
  <c r="D21" i="20"/>
  <c r="I71" i="29"/>
  <c r="I55" i="29"/>
  <c r="I39" i="29"/>
  <c r="I23" i="29"/>
  <c r="I7" i="29"/>
  <c r="L59" i="28"/>
  <c r="G42" i="28"/>
  <c r="M24" i="28"/>
  <c r="E69" i="27"/>
  <c r="E74" i="26"/>
  <c r="E42" i="26"/>
  <c r="E10" i="26"/>
  <c r="F63" i="25"/>
  <c r="F47" i="25"/>
  <c r="F31" i="25"/>
  <c r="F15" i="25"/>
  <c r="E47" i="24"/>
  <c r="D39" i="23"/>
  <c r="H69" i="22"/>
  <c r="F62" i="22"/>
  <c r="L55" i="22"/>
  <c r="H49" i="22"/>
  <c r="D43" i="22"/>
  <c r="J36" i="22"/>
  <c r="F30" i="22"/>
  <c r="L23" i="22"/>
  <c r="H17" i="22"/>
  <c r="D11" i="22"/>
  <c r="D72" i="21"/>
  <c r="D56" i="21"/>
  <c r="D40" i="21"/>
  <c r="D24" i="21"/>
  <c r="D8" i="21"/>
  <c r="H69" i="29"/>
  <c r="H61" i="29"/>
  <c r="H53" i="29"/>
  <c r="H45" i="29"/>
  <c r="H37" i="29"/>
  <c r="H29" i="29"/>
  <c r="H21" i="29"/>
  <c r="H13" i="29"/>
  <c r="I73" i="28"/>
  <c r="L64" i="28"/>
  <c r="D56" i="28"/>
  <c r="G47" i="28"/>
  <c r="J38" i="28"/>
  <c r="M29" i="28"/>
  <c r="F18" i="28"/>
  <c r="I9" i="28"/>
  <c r="E58" i="27"/>
  <c r="E26" i="27"/>
  <c r="E69" i="26"/>
  <c r="E53" i="26"/>
  <c r="E37" i="26"/>
  <c r="E21" i="26"/>
  <c r="E76" i="25"/>
  <c r="E68" i="25"/>
  <c r="E60" i="25"/>
  <c r="E52" i="25"/>
  <c r="E44" i="25"/>
  <c r="E36" i="25"/>
  <c r="E28" i="25"/>
  <c r="E20" i="25"/>
  <c r="E12" i="25"/>
  <c r="E68" i="24"/>
  <c r="E36" i="24"/>
  <c r="D70" i="23"/>
  <c r="I76" i="22"/>
  <c r="I68" i="22"/>
  <c r="I60" i="22"/>
  <c r="I52" i="22"/>
  <c r="I44" i="22"/>
  <c r="I36" i="22"/>
  <c r="I28" i="22"/>
  <c r="I20" i="22"/>
  <c r="I12" i="22"/>
  <c r="F73" i="21"/>
  <c r="F57" i="21"/>
  <c r="F41" i="21"/>
  <c r="F25" i="21"/>
  <c r="F9" i="21"/>
  <c r="G67" i="20"/>
  <c r="E57" i="20"/>
  <c r="I45" i="20"/>
  <c r="G35" i="20"/>
  <c r="E25" i="20"/>
  <c r="I13" i="20"/>
  <c r="J56" i="29"/>
  <c r="I63" i="28"/>
  <c r="D76" i="26"/>
  <c r="G48" i="25"/>
  <c r="D72" i="23"/>
  <c r="I21" i="22"/>
  <c r="F72" i="20"/>
  <c r="E31" i="20"/>
  <c r="I74" i="19"/>
  <c r="E70" i="19"/>
  <c r="H65" i="19"/>
  <c r="D61" i="19"/>
  <c r="G56" i="19"/>
  <c r="J51" i="19"/>
  <c r="F47" i="19"/>
  <c r="I42" i="19"/>
  <c r="E38" i="19"/>
  <c r="D26" i="27"/>
  <c r="F43" i="29"/>
  <c r="E71" i="29"/>
  <c r="J26" i="25"/>
  <c r="J10" i="22"/>
  <c r="D40" i="29"/>
  <c r="F44" i="26"/>
  <c r="E64" i="22"/>
  <c r="E34" i="21"/>
  <c r="D52" i="20"/>
  <c r="H8" i="20"/>
  <c r="L41" i="28"/>
  <c r="E75" i="27"/>
  <c r="F47" i="26"/>
  <c r="H65" i="25"/>
  <c r="H33" i="25"/>
  <c r="E53" i="24"/>
  <c r="D68" i="22"/>
  <c r="H42" i="22"/>
  <c r="L16" i="22"/>
  <c r="E37" i="21"/>
  <c r="E54" i="20"/>
  <c r="I18" i="20"/>
  <c r="I70" i="29"/>
  <c r="I54" i="29"/>
  <c r="I38" i="29"/>
  <c r="I22" i="29"/>
  <c r="I76" i="28"/>
  <c r="D59" i="28"/>
  <c r="J41" i="28"/>
  <c r="F21" i="28"/>
  <c r="D64" i="27"/>
  <c r="G72" i="26"/>
  <c r="G40" i="26"/>
  <c r="G8" i="26"/>
  <c r="F62" i="25"/>
  <c r="F46" i="25"/>
  <c r="F30" i="25"/>
  <c r="F14" i="25"/>
  <c r="D42" i="24"/>
  <c r="D31" i="23"/>
  <c r="J68" i="22"/>
  <c r="H61" i="22"/>
  <c r="D55" i="22"/>
  <c r="J48" i="22"/>
  <c r="F42" i="22"/>
  <c r="L35" i="22"/>
  <c r="H29" i="22"/>
  <c r="D23" i="22"/>
  <c r="J16" i="22"/>
  <c r="F10" i="22"/>
  <c r="F70" i="21"/>
  <c r="F54" i="21"/>
  <c r="F38" i="21"/>
  <c r="F22" i="21"/>
  <c r="H76" i="29"/>
  <c r="H68" i="29"/>
  <c r="H60" i="29"/>
  <c r="H52" i="29"/>
  <c r="H44" i="29"/>
  <c r="H36" i="29"/>
  <c r="H28" i="29"/>
  <c r="H20" i="29"/>
  <c r="H12" i="29"/>
  <c r="L72" i="28"/>
  <c r="D64" i="28"/>
  <c r="G55" i="28"/>
  <c r="J46" i="28"/>
  <c r="M37" i="28"/>
  <c r="F26" i="28"/>
  <c r="I17" i="28"/>
  <c r="L8" i="28"/>
  <c r="D53" i="27"/>
  <c r="D21" i="27"/>
  <c r="G67" i="26"/>
  <c r="G51" i="26"/>
  <c r="G35" i="26"/>
  <c r="G19" i="26"/>
  <c r="E75" i="25"/>
  <c r="E67" i="25"/>
  <c r="E59" i="25"/>
  <c r="E51" i="25"/>
  <c r="E43" i="25"/>
  <c r="E35" i="25"/>
  <c r="E27" i="25"/>
  <c r="E19" i="25"/>
  <c r="E11" i="25"/>
  <c r="D63" i="24"/>
  <c r="D31" i="24"/>
  <c r="D62" i="23"/>
  <c r="K75" i="22"/>
  <c r="K67" i="22"/>
  <c r="K59" i="22"/>
  <c r="K51" i="22"/>
  <c r="K43" i="22"/>
  <c r="K35" i="22"/>
  <c r="K27" i="22"/>
  <c r="K19" i="22"/>
  <c r="K11" i="22"/>
  <c r="E70" i="21"/>
  <c r="E54" i="21"/>
  <c r="E38" i="21"/>
  <c r="E22" i="21"/>
  <c r="H76" i="20"/>
  <c r="F66" i="20"/>
  <c r="D56" i="20"/>
  <c r="H44" i="20"/>
  <c r="F34" i="20"/>
  <c r="D24" i="20"/>
  <c r="H12" i="20"/>
  <c r="J48" i="29"/>
  <c r="M51" i="28"/>
  <c r="E63" i="26"/>
  <c r="G40" i="25"/>
  <c r="D8" i="23"/>
  <c r="E15" i="22"/>
  <c r="I67" i="20"/>
  <c r="H26" i="20"/>
  <c r="P73" i="19"/>
  <c r="L69" i="19"/>
  <c r="O64" i="19"/>
  <c r="K60" i="19"/>
  <c r="N55" i="19"/>
  <c r="Q50" i="19"/>
  <c r="M46" i="19"/>
  <c r="P41" i="19"/>
  <c r="L37" i="19"/>
  <c r="D52" i="25"/>
  <c r="M47" i="28"/>
  <c r="E7" i="29"/>
  <c r="E59" i="24"/>
  <c r="G37" i="21"/>
  <c r="D16" i="29"/>
  <c r="I71" i="25"/>
  <c r="E40" i="22"/>
  <c r="F21" i="21"/>
  <c r="D44" i="20"/>
  <c r="G72" i="28"/>
  <c r="I34" i="28"/>
  <c r="E51" i="27"/>
  <c r="G34" i="26"/>
  <c r="H59" i="25"/>
  <c r="H27" i="25"/>
  <c r="E29" i="24"/>
  <c r="F63" i="22"/>
  <c r="J37" i="22"/>
  <c r="D12" i="22"/>
  <c r="D26" i="21"/>
  <c r="E46" i="20"/>
  <c r="E14" i="20"/>
  <c r="I66" i="29"/>
  <c r="I50" i="29"/>
  <c r="I34" i="29"/>
  <c r="I18" i="29"/>
  <c r="J73" i="28"/>
  <c r="F53" i="28"/>
  <c r="L35" i="28"/>
  <c r="G18" i="28"/>
  <c r="D48" i="27"/>
  <c r="G64" i="26"/>
  <c r="G32" i="26"/>
  <c r="F74" i="25"/>
  <c r="F58" i="25"/>
  <c r="F42" i="25"/>
  <c r="F26" i="25"/>
  <c r="F10" i="25"/>
  <c r="D26" i="24"/>
  <c r="D23" i="23"/>
  <c r="L67" i="22"/>
  <c r="J60" i="22"/>
  <c r="F54" i="22"/>
  <c r="L47" i="22"/>
  <c r="H41" i="22"/>
  <c r="D35" i="22"/>
  <c r="J28" i="22"/>
  <c r="F22" i="22"/>
  <c r="L15" i="22"/>
  <c r="H9" i="22"/>
  <c r="E67" i="21"/>
  <c r="E51" i="21"/>
  <c r="E35" i="21"/>
  <c r="E19" i="21"/>
  <c r="H75" i="29"/>
  <c r="H67" i="29"/>
  <c r="H59" i="29"/>
  <c r="H51" i="29"/>
  <c r="H43" i="29"/>
  <c r="H35" i="29"/>
  <c r="H27" i="29"/>
  <c r="H19" i="29"/>
  <c r="H11" i="29"/>
  <c r="D72" i="28"/>
  <c r="G63" i="28"/>
  <c r="J54" i="28"/>
  <c r="M45" i="28"/>
  <c r="F34" i="28"/>
  <c r="I25" i="28"/>
  <c r="L16" i="28"/>
  <c r="D8" i="28"/>
  <c r="E50" i="27"/>
  <c r="E18" i="27"/>
  <c r="D66" i="26"/>
  <c r="D50" i="26"/>
  <c r="D34" i="26"/>
  <c r="D18" i="26"/>
  <c r="E74" i="25"/>
  <c r="E66" i="25"/>
  <c r="E58" i="25"/>
  <c r="E50" i="25"/>
  <c r="E42" i="25"/>
  <c r="E34" i="25"/>
  <c r="E26" i="25"/>
  <c r="E18" i="25"/>
  <c r="E10" i="25"/>
  <c r="E60" i="24"/>
  <c r="E28" i="24"/>
  <c r="D54" i="23"/>
  <c r="E74" i="22"/>
  <c r="E66" i="22"/>
  <c r="E58" i="22"/>
  <c r="E50" i="22"/>
  <c r="E42" i="22"/>
  <c r="E34" i="22"/>
  <c r="E26" i="22"/>
  <c r="E18" i="22"/>
  <c r="E10" i="22"/>
  <c r="G68" i="21"/>
  <c r="G52" i="21"/>
  <c r="G36" i="21"/>
  <c r="G20" i="21"/>
  <c r="G75" i="20"/>
  <c r="E65" i="20"/>
  <c r="I53" i="20"/>
  <c r="G43" i="20"/>
  <c r="E33" i="20"/>
  <c r="I21" i="20"/>
  <c r="G11" i="20"/>
  <c r="J40" i="29"/>
  <c r="D46" i="28"/>
  <c r="F50" i="26"/>
  <c r="G32" i="25"/>
  <c r="K72" i="22"/>
  <c r="K8" i="22"/>
  <c r="E63" i="20"/>
  <c r="D22" i="20"/>
  <c r="H73" i="19"/>
  <c r="D69" i="19"/>
  <c r="G64" i="19"/>
  <c r="J59" i="19"/>
  <c r="F55" i="19"/>
  <c r="I50" i="19"/>
  <c r="E46" i="19"/>
  <c r="H41" i="19"/>
  <c r="D37" i="19"/>
  <c r="D29" i="25"/>
  <c r="F20" i="28"/>
  <c r="D55" i="28"/>
  <c r="E27" i="24"/>
  <c r="G21" i="21"/>
  <c r="D8" i="29"/>
  <c r="I63" i="25"/>
  <c r="E32" i="22"/>
  <c r="G16" i="21"/>
  <c r="H40" i="20"/>
  <c r="M70" i="28"/>
  <c r="D33" i="28"/>
  <c r="E43" i="27"/>
  <c r="F31" i="26"/>
  <c r="H57" i="25"/>
  <c r="H25" i="25"/>
  <c r="E21" i="24"/>
  <c r="J61" i="22"/>
  <c r="D36" i="22"/>
  <c r="H10" i="22"/>
  <c r="E21" i="21"/>
  <c r="I42" i="20"/>
  <c r="I10" i="20"/>
  <c r="I64" i="29"/>
  <c r="I48" i="29"/>
  <c r="I32" i="29"/>
  <c r="I16" i="29"/>
  <c r="F69" i="28"/>
  <c r="L51" i="28"/>
  <c r="G34" i="28"/>
  <c r="M16" i="28"/>
  <c r="D40" i="27"/>
  <c r="F61" i="26"/>
  <c r="F29" i="26"/>
  <c r="F72" i="25"/>
  <c r="F56" i="25"/>
  <c r="F40" i="25"/>
  <c r="F24" i="25"/>
  <c r="F8" i="25"/>
  <c r="D18" i="24"/>
  <c r="L75" i="22"/>
  <c r="D67" i="22"/>
  <c r="L59" i="22"/>
  <c r="H53" i="22"/>
  <c r="D47" i="22"/>
  <c r="J40" i="22"/>
  <c r="F34" i="22"/>
  <c r="L27" i="22"/>
  <c r="H21" i="22"/>
  <c r="D15" i="22"/>
  <c r="J8" i="22"/>
  <c r="G65" i="21"/>
  <c r="G49" i="21"/>
  <c r="G33" i="21"/>
  <c r="G17" i="21"/>
  <c r="H74" i="29"/>
  <c r="H66" i="29"/>
  <c r="H58" i="29"/>
  <c r="H50" i="29"/>
  <c r="H42" i="29"/>
  <c r="H34" i="29"/>
  <c r="H26" i="29"/>
  <c r="H18" i="29"/>
  <c r="H10" i="29"/>
  <c r="G71" i="28"/>
  <c r="J62" i="28"/>
  <c r="M53" i="28"/>
  <c r="F42" i="28"/>
  <c r="I33" i="28"/>
  <c r="L24" i="28"/>
  <c r="D16" i="28"/>
  <c r="G7" i="28"/>
  <c r="D45" i="27"/>
  <c r="D13" i="27"/>
  <c r="F64" i="26"/>
  <c r="F48" i="26"/>
  <c r="F32" i="26"/>
  <c r="F16" i="26"/>
  <c r="E73" i="25"/>
  <c r="E65" i="25"/>
  <c r="E57" i="25"/>
  <c r="E49" i="25"/>
  <c r="E41" i="25"/>
  <c r="E33" i="25"/>
  <c r="E25" i="25"/>
  <c r="E17" i="25"/>
  <c r="E9" i="25"/>
  <c r="D55" i="24"/>
  <c r="D23" i="24"/>
  <c r="D46" i="23"/>
  <c r="G73" i="22"/>
  <c r="G65" i="22"/>
  <c r="G57" i="22"/>
  <c r="G49" i="22"/>
  <c r="G41" i="22"/>
  <c r="G33" i="22"/>
  <c r="G25" i="22"/>
  <c r="G17" i="22"/>
  <c r="G9" i="22"/>
  <c r="D67" i="21"/>
  <c r="D51" i="21"/>
  <c r="D35" i="21"/>
  <c r="D19" i="21"/>
  <c r="F74" i="20"/>
  <c r="D64" i="20"/>
  <c r="H52" i="20"/>
  <c r="F42" i="20"/>
  <c r="D32" i="20"/>
  <c r="H20" i="20"/>
  <c r="F10" i="20"/>
  <c r="J32" i="29"/>
  <c r="F40" i="28"/>
  <c r="G37" i="26"/>
  <c r="G24" i="25"/>
  <c r="G66" i="22"/>
  <c r="F75" i="21"/>
  <c r="H58" i="20"/>
  <c r="G17" i="20"/>
  <c r="O72" i="19"/>
  <c r="K68" i="19"/>
  <c r="N63" i="19"/>
  <c r="Q58" i="19"/>
  <c r="M54" i="19"/>
  <c r="P49" i="19"/>
  <c r="L45" i="19"/>
  <c r="O40" i="19"/>
  <c r="K36" i="19"/>
  <c r="H64" i="22"/>
  <c r="E11" i="26"/>
  <c r="G76" i="26"/>
  <c r="F68" i="22"/>
  <c r="G54" i="20"/>
  <c r="D52" i="28"/>
  <c r="I39" i="25"/>
  <c r="E16" i="22"/>
  <c r="D76" i="20"/>
  <c r="H32" i="20"/>
  <c r="J63" i="28"/>
  <c r="L25" i="28"/>
  <c r="E19" i="27"/>
  <c r="G18" i="26"/>
  <c r="H51" i="25"/>
  <c r="H19" i="25"/>
  <c r="D57" i="23"/>
  <c r="L56" i="22"/>
  <c r="F31" i="22"/>
  <c r="D74" i="21"/>
  <c r="D10" i="21"/>
  <c r="I34" i="20"/>
  <c r="H9" i="20"/>
  <c r="I63" i="29"/>
  <c r="I47" i="29"/>
  <c r="I31" i="29"/>
  <c r="I15" i="29"/>
  <c r="I68" i="28"/>
  <c r="D51" i="28"/>
  <c r="J33" i="28"/>
  <c r="F13" i="28"/>
  <c r="E37" i="27"/>
  <c r="E58" i="26"/>
  <c r="E26" i="26"/>
  <c r="F71" i="25"/>
  <c r="F55" i="25"/>
  <c r="F39" i="25"/>
  <c r="F23" i="25"/>
  <c r="F7" i="25"/>
  <c r="E15" i="24"/>
  <c r="D75" i="22"/>
  <c r="F66" i="22"/>
  <c r="D59" i="22"/>
  <c r="J52" i="22"/>
  <c r="F46" i="22"/>
  <c r="L39" i="22"/>
  <c r="H33" i="22"/>
  <c r="D27" i="22"/>
  <c r="J20" i="22"/>
  <c r="F14" i="22"/>
  <c r="L7" i="22"/>
  <c r="D64" i="21"/>
  <c r="D48" i="21"/>
  <c r="D32" i="21"/>
  <c r="D16" i="21"/>
  <c r="H73" i="29"/>
  <c r="H65" i="29"/>
  <c r="H57" i="29"/>
  <c r="H49" i="29"/>
  <c r="H41" i="29"/>
  <c r="H33" i="29"/>
  <c r="H25" i="29"/>
  <c r="H17" i="29"/>
  <c r="H9" i="29"/>
  <c r="J70" i="28"/>
  <c r="M61" i="28"/>
  <c r="F50" i="28"/>
  <c r="I41" i="28"/>
  <c r="L32" i="28"/>
  <c r="D24" i="28"/>
  <c r="G15" i="28"/>
  <c r="E74" i="27"/>
  <c r="E42" i="27"/>
  <c r="E10" i="27"/>
  <c r="E61" i="26"/>
  <c r="E45" i="26"/>
  <c r="E29" i="26"/>
  <c r="E13" i="26"/>
  <c r="E72" i="25"/>
  <c r="E64" i="25"/>
  <c r="E56" i="25"/>
  <c r="E48" i="25"/>
  <c r="E40" i="25"/>
  <c r="E32" i="25"/>
  <c r="E24" i="25"/>
  <c r="E16" i="25"/>
  <c r="E8" i="25"/>
  <c r="E52" i="24"/>
  <c r="E20" i="24"/>
  <c r="D38" i="23"/>
  <c r="I72" i="22"/>
  <c r="I64" i="22"/>
  <c r="I56" i="22"/>
  <c r="I48" i="22"/>
  <c r="I40" i="22"/>
  <c r="I32" i="22"/>
  <c r="I24" i="22"/>
  <c r="I16" i="22"/>
  <c r="I8" i="22"/>
  <c r="F65" i="21"/>
  <c r="F49" i="21"/>
  <c r="F33" i="21"/>
  <c r="F17" i="21"/>
  <c r="E73" i="20"/>
  <c r="I61" i="20"/>
  <c r="G51" i="20"/>
  <c r="E41" i="20"/>
  <c r="I29" i="20"/>
  <c r="G19" i="20"/>
  <c r="E9" i="20"/>
  <c r="J24" i="29"/>
  <c r="J28" i="28"/>
  <c r="D12" i="26"/>
  <c r="G16" i="25"/>
  <c r="I53" i="22"/>
  <c r="G62" i="21"/>
  <c r="D54" i="20"/>
  <c r="F8" i="20"/>
  <c r="G72" i="19"/>
  <c r="J67" i="19"/>
  <c r="F63" i="19"/>
  <c r="I58" i="19"/>
  <c r="E54" i="19"/>
  <c r="H49" i="19"/>
  <c r="D45" i="19"/>
  <c r="G40" i="19"/>
  <c r="J35" i="19"/>
  <c r="L46" i="22"/>
  <c r="D9" i="24"/>
  <c r="G52" i="26"/>
  <c r="L61" i="22"/>
  <c r="E44" i="20"/>
  <c r="G43" i="28"/>
  <c r="I31" i="25"/>
  <c r="K13" i="22"/>
  <c r="H72" i="20"/>
  <c r="F30" i="20"/>
  <c r="F59" i="28"/>
  <c r="G24" i="28"/>
  <c r="E11" i="27"/>
  <c r="F15" i="26"/>
  <c r="H49" i="25"/>
  <c r="H17" i="25"/>
  <c r="D41" i="23"/>
  <c r="F55" i="22"/>
  <c r="J29" i="22"/>
  <c r="E69" i="21"/>
  <c r="I74" i="20"/>
  <c r="G32" i="20"/>
  <c r="G8" i="20"/>
  <c r="I62" i="29"/>
  <c r="I46" i="29"/>
  <c r="I30" i="29"/>
  <c r="I14" i="29"/>
  <c r="L67" i="28"/>
  <c r="G50" i="28"/>
  <c r="M32" i="28"/>
  <c r="I12" i="28"/>
  <c r="D32" i="27"/>
  <c r="G56" i="26"/>
  <c r="G24" i="26"/>
  <c r="F70" i="25"/>
  <c r="F54" i="25"/>
  <c r="F38" i="25"/>
  <c r="F22" i="25"/>
  <c r="D74" i="24"/>
  <c r="D10" i="24"/>
  <c r="F74" i="22"/>
  <c r="H65" i="22"/>
  <c r="F58" i="22"/>
  <c r="L51" i="22"/>
  <c r="H45" i="22"/>
  <c r="D39" i="22"/>
  <c r="J32" i="22"/>
  <c r="F26" i="22"/>
  <c r="L19" i="22"/>
  <c r="H13" i="22"/>
  <c r="D7" i="22"/>
  <c r="F62" i="21"/>
  <c r="F46" i="21"/>
  <c r="F30" i="21"/>
  <c r="F14" i="21"/>
  <c r="H72" i="29"/>
  <c r="H64" i="29"/>
  <c r="H56" i="29"/>
  <c r="H48" i="29"/>
  <c r="H40" i="29"/>
  <c r="H32" i="29"/>
  <c r="H24" i="29"/>
  <c r="H16" i="29"/>
  <c r="H8" i="29"/>
  <c r="M69" i="28"/>
  <c r="F58" i="28"/>
  <c r="I49" i="28"/>
  <c r="L40" i="28"/>
  <c r="D32" i="28"/>
  <c r="G23" i="28"/>
  <c r="J14" i="28"/>
  <c r="D69" i="27"/>
  <c r="D37" i="27"/>
  <c r="G75" i="26"/>
  <c r="G59" i="26"/>
  <c r="G43" i="26"/>
  <c r="G27" i="26"/>
  <c r="G11" i="26"/>
  <c r="E71" i="25"/>
  <c r="E63" i="25"/>
  <c r="E55" i="25"/>
  <c r="E47" i="25"/>
  <c r="E39" i="25"/>
  <c r="E31" i="25"/>
  <c r="E23" i="25"/>
  <c r="E15" i="25"/>
  <c r="E7" i="25"/>
  <c r="D47" i="24"/>
  <c r="D15" i="24"/>
  <c r="D30" i="23"/>
  <c r="K71" i="22"/>
  <c r="K63" i="22"/>
  <c r="K55" i="22"/>
  <c r="K47" i="22"/>
  <c r="K39" i="22"/>
  <c r="K31" i="22"/>
  <c r="K23" i="22"/>
  <c r="K15" i="22"/>
  <c r="K7" i="22"/>
  <c r="E62" i="21"/>
  <c r="E46" i="21"/>
  <c r="E30" i="21"/>
  <c r="E14" i="21"/>
  <c r="D72" i="20"/>
  <c r="H60" i="20"/>
  <c r="F50" i="20"/>
  <c r="D40" i="20"/>
  <c r="H28" i="20"/>
  <c r="F18" i="20"/>
  <c r="D8" i="20"/>
  <c r="J16" i="29"/>
  <c r="L22" i="28"/>
  <c r="G72" i="25"/>
  <c r="G8" i="25"/>
  <c r="E47" i="22"/>
  <c r="D37" i="21"/>
  <c r="G49" i="20"/>
  <c r="K76" i="19"/>
  <c r="N71" i="19"/>
  <c r="Q66" i="19"/>
  <c r="M62" i="19"/>
  <c r="P57" i="19"/>
  <c r="L53" i="19"/>
  <c r="O48" i="19"/>
  <c r="K44" i="19"/>
  <c r="N39" i="19"/>
  <c r="Q34" i="19"/>
  <c r="G47" i="21"/>
  <c r="E12" i="20"/>
  <c r="H64" i="20"/>
  <c r="G66" i="26"/>
  <c r="D76" i="22"/>
  <c r="I66" i="20"/>
  <c r="I42" i="29"/>
  <c r="I44" i="28"/>
  <c r="G48" i="26"/>
  <c r="F34" i="25"/>
  <c r="H73" i="22"/>
  <c r="J44" i="22"/>
  <c r="D19" i="22"/>
  <c r="E43" i="21"/>
  <c r="H63" i="29"/>
  <c r="H31" i="29"/>
  <c r="F66" i="28"/>
  <c r="G31" i="28"/>
  <c r="E34" i="27"/>
  <c r="D26" i="26"/>
  <c r="E54" i="25"/>
  <c r="E22" i="25"/>
  <c r="E12" i="24"/>
  <c r="E54" i="22"/>
  <c r="E22" i="22"/>
  <c r="G44" i="21"/>
  <c r="G59" i="20"/>
  <c r="E17" i="20"/>
  <c r="G64" i="25"/>
  <c r="F40" i="20"/>
  <c r="E62" i="19"/>
  <c r="J43" i="19"/>
  <c r="G32" i="19"/>
  <c r="J27" i="19"/>
  <c r="F23" i="19"/>
  <c r="I18" i="19"/>
  <c r="E14" i="19"/>
  <c r="H9" i="19"/>
  <c r="D48" i="18"/>
  <c r="D55" i="17"/>
  <c r="E73" i="16"/>
  <c r="E41" i="16"/>
  <c r="E9" i="16"/>
  <c r="E62" i="15"/>
  <c r="E46" i="15"/>
  <c r="E30" i="15"/>
  <c r="E14" i="15"/>
  <c r="R74" i="14"/>
  <c r="H71" i="14"/>
  <c r="P67" i="14"/>
  <c r="F64" i="14"/>
  <c r="N60" i="14"/>
  <c r="D57" i="14"/>
  <c r="L53" i="14"/>
  <c r="T49" i="14"/>
  <c r="J46" i="14"/>
  <c r="R42" i="14"/>
  <c r="H39" i="14"/>
  <c r="P35" i="14"/>
  <c r="F32" i="14"/>
  <c r="N28" i="14"/>
  <c r="D25" i="14"/>
  <c r="L21" i="14"/>
  <c r="T17" i="14"/>
  <c r="J14" i="14"/>
  <c r="R10" i="14"/>
  <c r="H7" i="14"/>
  <c r="N71" i="13"/>
  <c r="J66" i="13"/>
  <c r="F61" i="13"/>
  <c r="N55" i="13"/>
  <c r="J50" i="13"/>
  <c r="F45" i="13"/>
  <c r="N39" i="13"/>
  <c r="J34" i="13"/>
  <c r="F29" i="13"/>
  <c r="N23" i="13"/>
  <c r="J18" i="13"/>
  <c r="F13" i="13"/>
  <c r="N7" i="13"/>
  <c r="D50" i="12"/>
  <c r="D18" i="12"/>
  <c r="D37" i="10"/>
  <c r="D44" i="9"/>
  <c r="D51" i="8"/>
  <c r="D64" i="7"/>
  <c r="D32" i="7"/>
  <c r="M75" i="6"/>
  <c r="M67" i="6"/>
  <c r="M59" i="6"/>
  <c r="M51" i="6"/>
  <c r="M43" i="6"/>
  <c r="M35" i="6"/>
  <c r="M27" i="6"/>
  <c r="M19" i="6"/>
  <c r="M11" i="6"/>
  <c r="J47" i="29"/>
  <c r="G45" i="28"/>
  <c r="F74" i="26"/>
  <c r="G47" i="25"/>
  <c r="D64" i="23"/>
  <c r="G14" i="22"/>
  <c r="D63" i="20"/>
  <c r="F17" i="20"/>
  <c r="O73" i="19"/>
  <c r="K69" i="19"/>
  <c r="N64" i="19"/>
  <c r="Q59" i="19"/>
  <c r="M55" i="19"/>
  <c r="P50" i="19"/>
  <c r="L46" i="19"/>
  <c r="O41" i="19"/>
  <c r="K37" i="19"/>
  <c r="N32" i="19"/>
  <c r="Q27" i="19"/>
  <c r="M23" i="19"/>
  <c r="P18" i="19"/>
  <c r="L14" i="19"/>
  <c r="O9" i="19"/>
  <c r="D55" i="18"/>
  <c r="D62" i="17"/>
  <c r="E70" i="16"/>
  <c r="E38" i="16"/>
  <c r="F76" i="15"/>
  <c r="F60" i="15"/>
  <c r="F44" i="15"/>
  <c r="F28" i="15"/>
  <c r="F12" i="15"/>
  <c r="E9" i="21"/>
  <c r="D72" i="29"/>
  <c r="F62" i="20"/>
  <c r="F63" i="26"/>
  <c r="H74" i="22"/>
  <c r="G64" i="20"/>
  <c r="I40" i="29"/>
  <c r="D43" i="28"/>
  <c r="F45" i="26"/>
  <c r="F32" i="25"/>
  <c r="J72" i="22"/>
  <c r="L43" i="22"/>
  <c r="F18" i="22"/>
  <c r="G41" i="21"/>
  <c r="H62" i="29"/>
  <c r="H30" i="29"/>
  <c r="I65" i="28"/>
  <c r="J30" i="28"/>
  <c r="D29" i="27"/>
  <c r="F24" i="26"/>
  <c r="E53" i="25"/>
  <c r="E21" i="25"/>
  <c r="D7" i="24"/>
  <c r="G53" i="22"/>
  <c r="G21" i="22"/>
  <c r="D43" i="21"/>
  <c r="F58" i="20"/>
  <c r="D16" i="20"/>
  <c r="G56" i="25"/>
  <c r="I35" i="20"/>
  <c r="L61" i="19"/>
  <c r="Q42" i="19"/>
  <c r="N31" i="19"/>
  <c r="Q26" i="19"/>
  <c r="M22" i="19"/>
  <c r="P17" i="19"/>
  <c r="L13" i="19"/>
  <c r="O8" i="19"/>
  <c r="D40" i="18"/>
  <c r="D47" i="17"/>
  <c r="D68" i="16"/>
  <c r="D36" i="16"/>
  <c r="G76" i="15"/>
  <c r="G60" i="15"/>
  <c r="G44" i="15"/>
  <c r="G28" i="15"/>
  <c r="G12" i="15"/>
  <c r="J74" i="14"/>
  <c r="R70" i="14"/>
  <c r="H67" i="14"/>
  <c r="P63" i="14"/>
  <c r="F60" i="14"/>
  <c r="N56" i="14"/>
  <c r="D53" i="14"/>
  <c r="L49" i="14"/>
  <c r="T45" i="14"/>
  <c r="J42" i="14"/>
  <c r="R38" i="14"/>
  <c r="H35" i="14"/>
  <c r="P31" i="14"/>
  <c r="F28" i="14"/>
  <c r="N24" i="14"/>
  <c r="D21" i="14"/>
  <c r="L17" i="14"/>
  <c r="T13" i="14"/>
  <c r="J10" i="14"/>
  <c r="J76" i="13"/>
  <c r="F71" i="13"/>
  <c r="N65" i="13"/>
  <c r="J60" i="13"/>
  <c r="F55" i="13"/>
  <c r="N49" i="13"/>
  <c r="J44" i="13"/>
  <c r="F39" i="13"/>
  <c r="N33" i="13"/>
  <c r="J28" i="13"/>
  <c r="F23" i="13"/>
  <c r="N17" i="13"/>
  <c r="J12" i="13"/>
  <c r="F7" i="13"/>
  <c r="E47" i="12"/>
  <c r="E15" i="12"/>
  <c r="D29" i="10"/>
  <c r="D36" i="9"/>
  <c r="D43" i="8"/>
  <c r="E61" i="7"/>
  <c r="E29" i="7"/>
  <c r="I74" i="6"/>
  <c r="I66" i="6"/>
  <c r="I58" i="6"/>
  <c r="I50" i="6"/>
  <c r="I42" i="6"/>
  <c r="I34" i="6"/>
  <c r="I26" i="6"/>
  <c r="I18" i="6"/>
  <c r="I10" i="6"/>
  <c r="J39" i="29"/>
  <c r="I39" i="28"/>
  <c r="G61" i="26"/>
  <c r="G39" i="25"/>
  <c r="I65" i="22"/>
  <c r="D61" i="21"/>
  <c r="G58" i="20"/>
  <c r="I12" i="20"/>
  <c r="G73" i="19"/>
  <c r="J68" i="19"/>
  <c r="F64" i="19"/>
  <c r="I59" i="19"/>
  <c r="E55" i="19"/>
  <c r="H50" i="19"/>
  <c r="D46" i="19"/>
  <c r="G41" i="19"/>
  <c r="J36" i="19"/>
  <c r="F32" i="19"/>
  <c r="I27" i="19"/>
  <c r="E23" i="19"/>
  <c r="H18" i="19"/>
  <c r="D14" i="19"/>
  <c r="G9" i="19"/>
  <c r="D47" i="18"/>
  <c r="D54" i="17"/>
  <c r="D65" i="16"/>
  <c r="D33" i="16"/>
  <c r="E73" i="15"/>
  <c r="E57" i="15"/>
  <c r="E41" i="15"/>
  <c r="E25" i="15"/>
  <c r="K22" i="22"/>
  <c r="F14" i="28"/>
  <c r="F22" i="20"/>
  <c r="H75" i="25"/>
  <c r="H50" i="22"/>
  <c r="G24" i="20"/>
  <c r="I26" i="29"/>
  <c r="D27" i="28"/>
  <c r="G16" i="26"/>
  <c r="F18" i="25"/>
  <c r="J64" i="22"/>
  <c r="F38" i="22"/>
  <c r="J12" i="22"/>
  <c r="E27" i="21"/>
  <c r="H55" i="29"/>
  <c r="H23" i="29"/>
  <c r="I57" i="28"/>
  <c r="J22" i="28"/>
  <c r="D74" i="26"/>
  <c r="D10" i="26"/>
  <c r="E46" i="25"/>
  <c r="E14" i="25"/>
  <c r="D22" i="23"/>
  <c r="E46" i="22"/>
  <c r="E14" i="22"/>
  <c r="G28" i="21"/>
  <c r="E49" i="20"/>
  <c r="J72" i="29"/>
  <c r="E66" i="24"/>
  <c r="J75" i="19"/>
  <c r="H57" i="19"/>
  <c r="F39" i="19"/>
  <c r="F31" i="19"/>
  <c r="I26" i="19"/>
  <c r="E22" i="19"/>
  <c r="H17" i="19"/>
  <c r="D13" i="19"/>
  <c r="G8" i="19"/>
  <c r="D32" i="18"/>
  <c r="D39" i="17"/>
  <c r="E65" i="16"/>
  <c r="E33" i="16"/>
  <c r="D75" i="15"/>
  <c r="D59" i="15"/>
  <c r="D43" i="15"/>
  <c r="D27" i="15"/>
  <c r="D11" i="15"/>
  <c r="T73" i="14"/>
  <c r="J70" i="14"/>
  <c r="R66" i="14"/>
  <c r="H63" i="14"/>
  <c r="P59" i="14"/>
  <c r="F56" i="14"/>
  <c r="N52" i="14"/>
  <c r="D49" i="14"/>
  <c r="L45" i="14"/>
  <c r="T41" i="14"/>
  <c r="J38" i="14"/>
  <c r="R34" i="14"/>
  <c r="H31" i="14"/>
  <c r="P27" i="14"/>
  <c r="F24" i="14"/>
  <c r="N20" i="14"/>
  <c r="D17" i="14"/>
  <c r="L13" i="14"/>
  <c r="T9" i="14"/>
  <c r="N75" i="13"/>
  <c r="J70" i="13"/>
  <c r="F65" i="13"/>
  <c r="N59" i="13"/>
  <c r="J54" i="13"/>
  <c r="F49" i="13"/>
  <c r="N43" i="13"/>
  <c r="J38" i="13"/>
  <c r="F33" i="13"/>
  <c r="N27" i="13"/>
  <c r="J22" i="13"/>
  <c r="F17" i="13"/>
  <c r="N11" i="13"/>
  <c r="D74" i="12"/>
  <c r="D42" i="12"/>
  <c r="D10" i="12"/>
  <c r="D21" i="10"/>
  <c r="D28" i="9"/>
  <c r="D35" i="8"/>
  <c r="D56" i="7"/>
  <c r="D24" i="7"/>
  <c r="M73" i="6"/>
  <c r="M65" i="6"/>
  <c r="M57" i="6"/>
  <c r="M49" i="6"/>
  <c r="M41" i="6"/>
  <c r="M33" i="6"/>
  <c r="M25" i="6"/>
  <c r="M17" i="6"/>
  <c r="M9" i="6"/>
  <c r="J31" i="29"/>
  <c r="M27" i="28"/>
  <c r="D36" i="26"/>
  <c r="G31" i="25"/>
  <c r="E59" i="22"/>
  <c r="E48" i="21"/>
  <c r="F49" i="20"/>
  <c r="E8" i="20"/>
  <c r="N72" i="19"/>
  <c r="Q67" i="19"/>
  <c r="M63" i="19"/>
  <c r="P58" i="19"/>
  <c r="L54" i="19"/>
  <c r="O49" i="19"/>
  <c r="K45" i="19"/>
  <c r="N40" i="19"/>
  <c r="Q35" i="19"/>
  <c r="M31" i="19"/>
  <c r="P26" i="19"/>
  <c r="L22" i="19"/>
  <c r="O17" i="19"/>
  <c r="K13" i="19"/>
  <c r="N8" i="19"/>
  <c r="D39" i="18"/>
  <c r="D46" i="17"/>
  <c r="E62" i="16"/>
  <c r="E30" i="16"/>
  <c r="G71" i="15"/>
  <c r="G55" i="15"/>
  <c r="G39" i="15"/>
  <c r="G23" i="15"/>
  <c r="F63" i="21"/>
  <c r="E70" i="27"/>
  <c r="D20" i="20"/>
  <c r="H73" i="25"/>
  <c r="L48" i="22"/>
  <c r="E22" i="20"/>
  <c r="I24" i="29"/>
  <c r="J25" i="28"/>
  <c r="F13" i="26"/>
  <c r="F16" i="25"/>
  <c r="D63" i="22"/>
  <c r="H37" i="22"/>
  <c r="L11" i="22"/>
  <c r="G25" i="21"/>
  <c r="H54" i="29"/>
  <c r="H22" i="29"/>
  <c r="L56" i="28"/>
  <c r="M21" i="28"/>
  <c r="F72" i="26"/>
  <c r="F8" i="26"/>
  <c r="E45" i="25"/>
  <c r="E13" i="25"/>
  <c r="D14" i="23"/>
  <c r="G45" i="22"/>
  <c r="G13" i="22"/>
  <c r="D27" i="21"/>
  <c r="D48" i="20"/>
  <c r="J64" i="29"/>
  <c r="D45" i="24"/>
  <c r="Q74" i="19"/>
  <c r="O56" i="19"/>
  <c r="M38" i="19"/>
  <c r="M30" i="19"/>
  <c r="P25" i="19"/>
  <c r="L21" i="19"/>
  <c r="O16" i="19"/>
  <c r="K12" i="19"/>
  <c r="N7" i="19"/>
  <c r="D24" i="18"/>
  <c r="D31" i="17"/>
  <c r="D60" i="16"/>
  <c r="D28" i="16"/>
  <c r="F73" i="15"/>
  <c r="F57" i="15"/>
  <c r="F41" i="15"/>
  <c r="F25" i="15"/>
  <c r="F9" i="15"/>
  <c r="L73" i="14"/>
  <c r="T69" i="14"/>
  <c r="J66" i="14"/>
  <c r="R62" i="14"/>
  <c r="H59" i="14"/>
  <c r="P55" i="14"/>
  <c r="F52" i="14"/>
  <c r="N48" i="14"/>
  <c r="D45" i="14"/>
  <c r="L41" i="14"/>
  <c r="T37" i="14"/>
  <c r="J34" i="14"/>
  <c r="R30" i="14"/>
  <c r="H27" i="14"/>
  <c r="P23" i="14"/>
  <c r="F20" i="14"/>
  <c r="N16" i="14"/>
  <c r="D13" i="14"/>
  <c r="L9" i="14"/>
  <c r="F75" i="13"/>
  <c r="N69" i="13"/>
  <c r="J64" i="13"/>
  <c r="F59" i="13"/>
  <c r="N53" i="13"/>
  <c r="J48" i="13"/>
  <c r="F43" i="13"/>
  <c r="N37" i="13"/>
  <c r="J32" i="13"/>
  <c r="F27" i="13"/>
  <c r="N21" i="13"/>
  <c r="J16" i="13"/>
  <c r="F11" i="13"/>
  <c r="E71" i="12"/>
  <c r="E39" i="12"/>
  <c r="E7" i="12"/>
  <c r="D13" i="10"/>
  <c r="D20" i="9"/>
  <c r="D27" i="8"/>
  <c r="E53" i="7"/>
  <c r="E21" i="7"/>
  <c r="I72" i="6"/>
  <c r="I64" i="6"/>
  <c r="I56" i="6"/>
  <c r="I48" i="6"/>
  <c r="I40" i="6"/>
  <c r="I32" i="6"/>
  <c r="I24" i="6"/>
  <c r="I16" i="6"/>
  <c r="I8" i="6"/>
  <c r="J23" i="29"/>
  <c r="D22" i="28"/>
  <c r="E23" i="26"/>
  <c r="G23" i="25"/>
  <c r="K52" i="22"/>
  <c r="F35" i="21"/>
  <c r="I44" i="20"/>
  <c r="J76" i="19"/>
  <c r="F72" i="19"/>
  <c r="I67" i="19"/>
  <c r="E63" i="19"/>
  <c r="H58" i="19"/>
  <c r="D54" i="19"/>
  <c r="G49" i="19"/>
  <c r="J44" i="19"/>
  <c r="F40" i="19"/>
  <c r="I35" i="19"/>
  <c r="E31" i="19"/>
  <c r="H26" i="19"/>
  <c r="D22" i="19"/>
  <c r="G17" i="19"/>
  <c r="J12" i="19"/>
  <c r="F8" i="19"/>
  <c r="D31" i="18"/>
  <c r="D38" i="17"/>
  <c r="D57" i="16"/>
  <c r="D25" i="16"/>
  <c r="D70" i="15"/>
  <c r="D54" i="15"/>
  <c r="D38" i="15"/>
  <c r="J66" i="25"/>
  <c r="I7" i="25"/>
  <c r="M54" i="28"/>
  <c r="H43" i="25"/>
  <c r="L24" i="22"/>
  <c r="I74" i="29"/>
  <c r="I10" i="29"/>
  <c r="J9" i="28"/>
  <c r="F66" i="25"/>
  <c r="D58" i="24"/>
  <c r="H57" i="22"/>
  <c r="L31" i="22"/>
  <c r="E75" i="21"/>
  <c r="E11" i="21"/>
  <c r="H47" i="29"/>
  <c r="H15" i="29"/>
  <c r="L48" i="28"/>
  <c r="M13" i="28"/>
  <c r="D58" i="26"/>
  <c r="E70" i="25"/>
  <c r="E38" i="25"/>
  <c r="E76" i="24"/>
  <c r="E70" i="22"/>
  <c r="E38" i="22"/>
  <c r="G76" i="21"/>
  <c r="G12" i="21"/>
  <c r="I37" i="20"/>
  <c r="J8" i="29"/>
  <c r="K40" i="22"/>
  <c r="F71" i="19"/>
  <c r="D53" i="19"/>
  <c r="I34" i="19"/>
  <c r="E30" i="19"/>
  <c r="H25" i="19"/>
  <c r="D21" i="19"/>
  <c r="G16" i="19"/>
  <c r="J11" i="19"/>
  <c r="F7" i="19"/>
  <c r="D16" i="18"/>
  <c r="D23" i="17"/>
  <c r="E57" i="16"/>
  <c r="E25" i="16"/>
  <c r="E70" i="15"/>
  <c r="E54" i="15"/>
  <c r="E38" i="15"/>
  <c r="E22" i="15"/>
  <c r="N76" i="14"/>
  <c r="D73" i="14"/>
  <c r="L69" i="14"/>
  <c r="T65" i="14"/>
  <c r="J62" i="14"/>
  <c r="R58" i="14"/>
  <c r="H55" i="14"/>
  <c r="P51" i="14"/>
  <c r="F48" i="14"/>
  <c r="N44" i="14"/>
  <c r="D41" i="14"/>
  <c r="L37" i="14"/>
  <c r="T33" i="14"/>
  <c r="J30" i="14"/>
  <c r="R26" i="14"/>
  <c r="H23" i="14"/>
  <c r="P19" i="14"/>
  <c r="F16" i="14"/>
  <c r="N12" i="14"/>
  <c r="D9" i="14"/>
  <c r="J74" i="13"/>
  <c r="F69" i="13"/>
  <c r="N63" i="13"/>
  <c r="J58" i="13"/>
  <c r="F53" i="13"/>
  <c r="N47" i="13"/>
  <c r="J42" i="13"/>
  <c r="F37" i="13"/>
  <c r="N31" i="13"/>
  <c r="J26" i="13"/>
  <c r="F21" i="13"/>
  <c r="N15" i="13"/>
  <c r="J10" i="13"/>
  <c r="D66" i="12"/>
  <c r="D34" i="12"/>
  <c r="D69" i="10"/>
  <c r="D76" i="9"/>
  <c r="D12" i="9"/>
  <c r="D19" i="8"/>
  <c r="D48" i="7"/>
  <c r="D16" i="7"/>
  <c r="M71" i="6"/>
  <c r="M63" i="6"/>
  <c r="M55" i="6"/>
  <c r="M47" i="6"/>
  <c r="M39" i="6"/>
  <c r="M31" i="6"/>
  <c r="M23" i="6"/>
  <c r="M15" i="6"/>
  <c r="M7" i="6"/>
  <c r="J15" i="29"/>
  <c r="F16" i="28"/>
  <c r="F10" i="26"/>
  <c r="G15" i="25"/>
  <c r="G46" i="22"/>
  <c r="G22" i="21"/>
  <c r="E40" i="20"/>
  <c r="Q75" i="19"/>
  <c r="M71" i="19"/>
  <c r="P66" i="19"/>
  <c r="L62" i="19"/>
  <c r="O57" i="19"/>
  <c r="K53" i="19"/>
  <c r="N48" i="19"/>
  <c r="Q43" i="19"/>
  <c r="M39" i="19"/>
  <c r="P34" i="19"/>
  <c r="L30" i="19"/>
  <c r="O25" i="19"/>
  <c r="K21" i="19"/>
  <c r="N16" i="19"/>
  <c r="Q11" i="19"/>
  <c r="M7" i="19"/>
  <c r="D23" i="18"/>
  <c r="D30" i="17"/>
  <c r="E54" i="16"/>
  <c r="J58" i="25"/>
  <c r="E48" i="24"/>
  <c r="I50" i="28"/>
  <c r="H41" i="25"/>
  <c r="F23" i="22"/>
  <c r="I72" i="29"/>
  <c r="I8" i="29"/>
  <c r="D72" i="27"/>
  <c r="F64" i="25"/>
  <c r="D50" i="24"/>
  <c r="J56" i="22"/>
  <c r="D31" i="22"/>
  <c r="G73" i="21"/>
  <c r="G9" i="21"/>
  <c r="H46" i="29"/>
  <c r="H14" i="29"/>
  <c r="D48" i="28"/>
  <c r="F10" i="28"/>
  <c r="F56" i="26"/>
  <c r="E69" i="25"/>
  <c r="E37" i="25"/>
  <c r="D71" i="24"/>
  <c r="G69" i="22"/>
  <c r="G37" i="22"/>
  <c r="D75" i="21"/>
  <c r="D11" i="21"/>
  <c r="H36" i="20"/>
  <c r="G69" i="28"/>
  <c r="G34" i="22"/>
  <c r="M70" i="19"/>
  <c r="K52" i="19"/>
  <c r="P33" i="19"/>
  <c r="L29" i="19"/>
  <c r="O24" i="19"/>
  <c r="K20" i="19"/>
  <c r="N15" i="19"/>
  <c r="Q10" i="19"/>
  <c r="D72" i="18"/>
  <c r="D8" i="18"/>
  <c r="D15" i="17"/>
  <c r="D52" i="16"/>
  <c r="D20" i="16"/>
  <c r="G68" i="15"/>
  <c r="G52" i="15"/>
  <c r="G36" i="15"/>
  <c r="G20" i="15"/>
  <c r="F76" i="14"/>
  <c r="N72" i="14"/>
  <c r="D69" i="14"/>
  <c r="L65" i="14"/>
  <c r="T61" i="14"/>
  <c r="J58" i="14"/>
  <c r="R54" i="14"/>
  <c r="H51" i="14"/>
  <c r="P47" i="14"/>
  <c r="F44" i="14"/>
  <c r="N40" i="14"/>
  <c r="D37" i="14"/>
  <c r="L33" i="14"/>
  <c r="T29" i="14"/>
  <c r="J26" i="14"/>
  <c r="R22" i="14"/>
  <c r="H19" i="14"/>
  <c r="P15" i="14"/>
  <c r="F12" i="14"/>
  <c r="N8" i="14"/>
  <c r="N73" i="13"/>
  <c r="J68" i="13"/>
  <c r="F63" i="13"/>
  <c r="N57" i="13"/>
  <c r="J52" i="13"/>
  <c r="F47" i="13"/>
  <c r="N41" i="13"/>
  <c r="J36" i="13"/>
  <c r="F31" i="13"/>
  <c r="N25" i="13"/>
  <c r="J20" i="13"/>
  <c r="F15" i="13"/>
  <c r="N9" i="13"/>
  <c r="E63" i="12"/>
  <c r="E31" i="12"/>
  <c r="D61" i="10"/>
  <c r="D68" i="9"/>
  <c r="D75" i="8"/>
  <c r="D11" i="8"/>
  <c r="E45" i="7"/>
  <c r="E13" i="7"/>
  <c r="I70" i="6"/>
  <c r="I62" i="6"/>
  <c r="I54" i="6"/>
  <c r="I46" i="6"/>
  <c r="I38" i="6"/>
  <c r="I30" i="6"/>
  <c r="I22" i="6"/>
  <c r="I14" i="6"/>
  <c r="J71" i="29"/>
  <c r="J7" i="29"/>
  <c r="D75" i="27"/>
  <c r="G71" i="25"/>
  <c r="G7" i="25"/>
  <c r="I33" i="22"/>
  <c r="I76" i="20"/>
  <c r="H35" i="20"/>
  <c r="I75" i="19"/>
  <c r="E71" i="19"/>
  <c r="H66" i="19"/>
  <c r="D62" i="19"/>
  <c r="G57" i="19"/>
  <c r="J52" i="19"/>
  <c r="F48" i="19"/>
  <c r="I43" i="19"/>
  <c r="E39" i="19"/>
  <c r="H34" i="19"/>
  <c r="D30" i="19"/>
  <c r="G25" i="19"/>
  <c r="J20" i="19"/>
  <c r="F16" i="19"/>
  <c r="I11" i="19"/>
  <c r="E7" i="19"/>
  <c r="D15" i="18"/>
  <c r="D22" i="17"/>
  <c r="D49" i="16"/>
  <c r="D17" i="16"/>
  <c r="E65" i="15"/>
  <c r="E49" i="15"/>
  <c r="E33" i="15"/>
  <c r="E17" i="15"/>
  <c r="J42" i="22"/>
  <c r="E58" i="21"/>
  <c r="D17" i="28"/>
  <c r="H11" i="25"/>
  <c r="D58" i="21"/>
  <c r="I58" i="29"/>
  <c r="M64" i="28"/>
  <c r="D16" i="27"/>
  <c r="F50" i="25"/>
  <c r="D55" i="23"/>
  <c r="D51" i="22"/>
  <c r="H25" i="22"/>
  <c r="E59" i="21"/>
  <c r="H71" i="29"/>
  <c r="H39" i="29"/>
  <c r="H7" i="29"/>
  <c r="D40" i="28"/>
  <c r="E66" i="27"/>
  <c r="D42" i="26"/>
  <c r="E62" i="25"/>
  <c r="E30" i="25"/>
  <c r="E44" i="24"/>
  <c r="E62" i="22"/>
  <c r="E30" i="22"/>
  <c r="G60" i="21"/>
  <c r="I69" i="20"/>
  <c r="G27" i="20"/>
  <c r="E56" i="27"/>
  <c r="E24" i="21"/>
  <c r="I66" i="19"/>
  <c r="G48" i="19"/>
  <c r="H33" i="19"/>
  <c r="D29" i="19"/>
  <c r="G24" i="19"/>
  <c r="J19" i="19"/>
  <c r="F15" i="19"/>
  <c r="I10" i="19"/>
  <c r="D64" i="18"/>
  <c r="D71" i="17"/>
  <c r="D7" i="17"/>
  <c r="E49" i="16"/>
  <c r="E17" i="16"/>
  <c r="D67" i="15"/>
  <c r="F36" i="22"/>
  <c r="F48" i="25"/>
  <c r="G39" i="28"/>
  <c r="D59" i="21"/>
  <c r="K28" i="19"/>
  <c r="D44" i="16"/>
  <c r="F17" i="15"/>
  <c r="N64" i="14"/>
  <c r="J50" i="14"/>
  <c r="F36" i="14"/>
  <c r="T21" i="14"/>
  <c r="P7" i="14"/>
  <c r="J56" i="13"/>
  <c r="F35" i="13"/>
  <c r="N13" i="13"/>
  <c r="D45" i="10"/>
  <c r="E37" i="7"/>
  <c r="I52" i="6"/>
  <c r="I20" i="6"/>
  <c r="D11" i="27"/>
  <c r="H67" i="20"/>
  <c r="G65" i="19"/>
  <c r="E47" i="19"/>
  <c r="J28" i="19"/>
  <c r="H10" i="19"/>
  <c r="D41" i="16"/>
  <c r="G47" i="15"/>
  <c r="D14" i="15"/>
  <c r="I74" i="14"/>
  <c r="I70" i="14"/>
  <c r="I66" i="14"/>
  <c r="I62" i="14"/>
  <c r="I58" i="14"/>
  <c r="I54" i="14"/>
  <c r="I50" i="14"/>
  <c r="I46" i="14"/>
  <c r="I42" i="14"/>
  <c r="I38" i="14"/>
  <c r="I34" i="14"/>
  <c r="I30" i="14"/>
  <c r="I26" i="14"/>
  <c r="I22" i="14"/>
  <c r="I18" i="14"/>
  <c r="I14" i="14"/>
  <c r="I10" i="14"/>
  <c r="M75" i="13"/>
  <c r="I70" i="13"/>
  <c r="E65" i="13"/>
  <c r="M59" i="13"/>
  <c r="I54" i="13"/>
  <c r="E49" i="13"/>
  <c r="M43" i="13"/>
  <c r="I38" i="13"/>
  <c r="E33" i="13"/>
  <c r="M27" i="13"/>
  <c r="I22" i="13"/>
  <c r="E17" i="13"/>
  <c r="M11" i="13"/>
  <c r="E76" i="12"/>
  <c r="E44" i="12"/>
  <c r="E12" i="12"/>
  <c r="F64" i="11"/>
  <c r="F48" i="11"/>
  <c r="F32" i="11"/>
  <c r="F16" i="11"/>
  <c r="D52" i="10"/>
  <c r="D59" i="9"/>
  <c r="D66" i="8"/>
  <c r="E74" i="7"/>
  <c r="E42" i="7"/>
  <c r="E10" i="7"/>
  <c r="D69" i="6"/>
  <c r="D61" i="6"/>
  <c r="D53" i="6"/>
  <c r="D45" i="6"/>
  <c r="D37" i="6"/>
  <c r="D29" i="6"/>
  <c r="D21" i="6"/>
  <c r="D13" i="6"/>
  <c r="J62" i="29"/>
  <c r="D62" i="28"/>
  <c r="E8" i="27"/>
  <c r="G46" i="25"/>
  <c r="E71" i="22"/>
  <c r="E7" i="22"/>
  <c r="H66" i="20"/>
  <c r="G25" i="20"/>
  <c r="O74" i="19"/>
  <c r="K70" i="19"/>
  <c r="N65" i="19"/>
  <c r="Q60" i="19"/>
  <c r="M56" i="19"/>
  <c r="P51" i="19"/>
  <c r="L47" i="19"/>
  <c r="O42" i="19"/>
  <c r="K38" i="19"/>
  <c r="N33" i="19"/>
  <c r="Q28" i="19"/>
  <c r="M24" i="19"/>
  <c r="P19" i="19"/>
  <c r="L15" i="19"/>
  <c r="O10" i="19"/>
  <c r="D70" i="18"/>
  <c r="D69" i="17"/>
  <c r="E75" i="16"/>
  <c r="E43" i="16"/>
  <c r="E11" i="16"/>
  <c r="F63" i="15"/>
  <c r="F47" i="15"/>
  <c r="F31" i="15"/>
  <c r="F15" i="15"/>
  <c r="N75" i="14"/>
  <c r="D72" i="14"/>
  <c r="L68" i="14"/>
  <c r="T64" i="14"/>
  <c r="J61" i="14"/>
  <c r="R57" i="14"/>
  <c r="H54" i="14"/>
  <c r="P50" i="14"/>
  <c r="F47" i="14"/>
  <c r="N43" i="14"/>
  <c r="D40" i="14"/>
  <c r="L36" i="14"/>
  <c r="T32" i="14"/>
  <c r="J29" i="14"/>
  <c r="R25" i="14"/>
  <c r="F53" i="21"/>
  <c r="D47" i="23"/>
  <c r="D61" i="27"/>
  <c r="H68" i="20"/>
  <c r="N23" i="19"/>
  <c r="D12" i="16"/>
  <c r="P75" i="14"/>
  <c r="L61" i="14"/>
  <c r="H47" i="14"/>
  <c r="D33" i="14"/>
  <c r="R18" i="14"/>
  <c r="F73" i="13"/>
  <c r="N51" i="13"/>
  <c r="J30" i="13"/>
  <c r="F9" i="13"/>
  <c r="D60" i="9"/>
  <c r="D8" i="7"/>
  <c r="M45" i="6"/>
  <c r="M13" i="6"/>
  <c r="G63" i="25"/>
  <c r="D31" i="20"/>
  <c r="K61" i="19"/>
  <c r="P42" i="19"/>
  <c r="N24" i="19"/>
  <c r="D71" i="18"/>
  <c r="E22" i="16"/>
  <c r="D46" i="15"/>
  <c r="E9" i="15"/>
  <c r="S73" i="14"/>
  <c r="S69" i="14"/>
  <c r="S65" i="14"/>
  <c r="S61" i="14"/>
  <c r="S57" i="14"/>
  <c r="S53" i="14"/>
  <c r="S49" i="14"/>
  <c r="S45" i="14"/>
  <c r="S41" i="14"/>
  <c r="S37" i="14"/>
  <c r="S33" i="14"/>
  <c r="S29" i="14"/>
  <c r="S25" i="14"/>
  <c r="S21" i="14"/>
  <c r="S17" i="14"/>
  <c r="S13" i="14"/>
  <c r="S9" i="14"/>
  <c r="E75" i="13"/>
  <c r="M69" i="13"/>
  <c r="I64" i="13"/>
  <c r="E59" i="13"/>
  <c r="M53" i="13"/>
  <c r="I48" i="13"/>
  <c r="E43" i="13"/>
  <c r="M37" i="13"/>
  <c r="I32" i="13"/>
  <c r="E27" i="13"/>
  <c r="M21" i="13"/>
  <c r="I16" i="13"/>
  <c r="E11" i="13"/>
  <c r="D71" i="12"/>
  <c r="D39" i="12"/>
  <c r="D7" i="12"/>
  <c r="F62" i="11"/>
  <c r="F46" i="11"/>
  <c r="F30" i="11"/>
  <c r="F14" i="11"/>
  <c r="D44" i="10"/>
  <c r="D51" i="9"/>
  <c r="D58" i="8"/>
  <c r="D69" i="7"/>
  <c r="D37" i="7"/>
  <c r="L75" i="6"/>
  <c r="L67" i="6"/>
  <c r="L59" i="6"/>
  <c r="L51" i="6"/>
  <c r="L43" i="6"/>
  <c r="L35" i="6"/>
  <c r="L27" i="6"/>
  <c r="L19" i="6"/>
  <c r="L11" i="6"/>
  <c r="J54" i="29"/>
  <c r="F56" i="28"/>
  <c r="D60" i="26"/>
  <c r="G38" i="25"/>
  <c r="K64" i="22"/>
  <c r="E72" i="21"/>
  <c r="D62" i="20"/>
  <c r="F16" i="20"/>
  <c r="G74" i="19"/>
  <c r="J69" i="19"/>
  <c r="F65" i="19"/>
  <c r="I60" i="19"/>
  <c r="E56" i="19"/>
  <c r="H51" i="19"/>
  <c r="D47" i="19"/>
  <c r="G42" i="19"/>
  <c r="J37" i="19"/>
  <c r="F33" i="19"/>
  <c r="I28" i="19"/>
  <c r="E24" i="19"/>
  <c r="H19" i="19"/>
  <c r="D15" i="19"/>
  <c r="G10" i="19"/>
  <c r="D62" i="18"/>
  <c r="D61" i="17"/>
  <c r="D70" i="16"/>
  <c r="D38" i="16"/>
  <c r="E76" i="15"/>
  <c r="E60" i="15"/>
  <c r="E44" i="15"/>
  <c r="E28" i="15"/>
  <c r="E12" i="15"/>
  <c r="F75" i="14"/>
  <c r="N71" i="14"/>
  <c r="D68" i="14"/>
  <c r="L64" i="14"/>
  <c r="T60" i="14"/>
  <c r="J57" i="14"/>
  <c r="R53" i="14"/>
  <c r="H50" i="14"/>
  <c r="P46" i="14"/>
  <c r="F43" i="14"/>
  <c r="N39" i="14"/>
  <c r="D36" i="14"/>
  <c r="L32" i="14"/>
  <c r="T28" i="14"/>
  <c r="J25" i="14"/>
  <c r="J15" i="28"/>
  <c r="F50" i="22"/>
  <c r="F40" i="26"/>
  <c r="F26" i="20"/>
  <c r="Q18" i="19"/>
  <c r="F65" i="15"/>
  <c r="H75" i="14"/>
  <c r="D61" i="14"/>
  <c r="R46" i="14"/>
  <c r="N32" i="14"/>
  <c r="J18" i="14"/>
  <c r="J72" i="13"/>
  <c r="F51" i="13"/>
  <c r="N29" i="13"/>
  <c r="J8" i="13"/>
  <c r="D52" i="9"/>
  <c r="I76" i="6"/>
  <c r="I44" i="6"/>
  <c r="I12" i="6"/>
  <c r="G55" i="25"/>
  <c r="G26" i="20"/>
  <c r="J60" i="19"/>
  <c r="H42" i="19"/>
  <c r="F24" i="19"/>
  <c r="D63" i="18"/>
  <c r="E14" i="16"/>
  <c r="F36" i="15"/>
  <c r="G7" i="15"/>
  <c r="K73" i="14"/>
  <c r="K69" i="14"/>
  <c r="K65" i="14"/>
  <c r="K61" i="14"/>
  <c r="K57" i="14"/>
  <c r="K53" i="14"/>
  <c r="K49" i="14"/>
  <c r="K45" i="14"/>
  <c r="K41" i="14"/>
  <c r="K37" i="14"/>
  <c r="K33" i="14"/>
  <c r="K29" i="14"/>
  <c r="K25" i="14"/>
  <c r="K21" i="14"/>
  <c r="K17" i="14"/>
  <c r="K13" i="14"/>
  <c r="K9" i="14"/>
  <c r="I74" i="13"/>
  <c r="E69" i="13"/>
  <c r="M63" i="13"/>
  <c r="I58" i="13"/>
  <c r="E53" i="13"/>
  <c r="M47" i="13"/>
  <c r="I42" i="13"/>
  <c r="E37" i="13"/>
  <c r="M31" i="13"/>
  <c r="I26" i="13"/>
  <c r="E21" i="13"/>
  <c r="M15" i="13"/>
  <c r="I10" i="13"/>
  <c r="E68" i="12"/>
  <c r="E36" i="12"/>
  <c r="F76" i="11"/>
  <c r="F60" i="11"/>
  <c r="F44" i="11"/>
  <c r="F28" i="11"/>
  <c r="F12" i="11"/>
  <c r="D36" i="10"/>
  <c r="D43" i="9"/>
  <c r="D50" i="8"/>
  <c r="E66" i="7"/>
  <c r="E34" i="7"/>
  <c r="D75" i="6"/>
  <c r="D67" i="6"/>
  <c r="D59" i="6"/>
  <c r="D51" i="6"/>
  <c r="D43" i="6"/>
  <c r="D35" i="6"/>
  <c r="D27" i="6"/>
  <c r="D19" i="6"/>
  <c r="D11" i="6"/>
  <c r="J46" i="29"/>
  <c r="J44" i="28"/>
  <c r="E47" i="26"/>
  <c r="G30" i="25"/>
  <c r="G58" i="22"/>
  <c r="F59" i="21"/>
  <c r="G57" i="20"/>
  <c r="I11" i="20"/>
  <c r="N73" i="19"/>
  <c r="Q68" i="19"/>
  <c r="M64" i="19"/>
  <c r="P59" i="19"/>
  <c r="L55" i="19"/>
  <c r="O50" i="19"/>
  <c r="K46" i="19"/>
  <c r="N41" i="19"/>
  <c r="Q36" i="19"/>
  <c r="M32" i="19"/>
  <c r="P27" i="19"/>
  <c r="L23" i="19"/>
  <c r="O18" i="19"/>
  <c r="K14" i="19"/>
  <c r="N9" i="19"/>
  <c r="D54" i="18"/>
  <c r="D53" i="17"/>
  <c r="E67" i="16"/>
  <c r="E35" i="16"/>
  <c r="G74" i="15"/>
  <c r="G58" i="15"/>
  <c r="G42" i="15"/>
  <c r="G26" i="15"/>
  <c r="G10" i="15"/>
  <c r="P74" i="14"/>
  <c r="F71" i="14"/>
  <c r="N67" i="14"/>
  <c r="D64" i="14"/>
  <c r="L60" i="14"/>
  <c r="T56" i="14"/>
  <c r="J53" i="14"/>
  <c r="R49" i="14"/>
  <c r="H46" i="14"/>
  <c r="P42" i="14"/>
  <c r="F39" i="14"/>
  <c r="N35" i="14"/>
  <c r="D32" i="14"/>
  <c r="L28" i="14"/>
  <c r="T24" i="14"/>
  <c r="H9" i="25"/>
  <c r="J24" i="22"/>
  <c r="E61" i="25"/>
  <c r="D35" i="27"/>
  <c r="M14" i="19"/>
  <c r="D51" i="15"/>
  <c r="F72" i="14"/>
  <c r="T57" i="14"/>
  <c r="P43" i="14"/>
  <c r="L29" i="14"/>
  <c r="H15" i="14"/>
  <c r="N67" i="13"/>
  <c r="J46" i="13"/>
  <c r="F25" i="13"/>
  <c r="D58" i="12"/>
  <c r="D67" i="8"/>
  <c r="M69" i="6"/>
  <c r="M37" i="6"/>
  <c r="J63" i="29"/>
  <c r="E42" i="24"/>
  <c r="P74" i="19"/>
  <c r="N56" i="19"/>
  <c r="L38" i="19"/>
  <c r="Q19" i="19"/>
  <c r="D7" i="18"/>
  <c r="D9" i="16"/>
  <c r="G31" i="15"/>
  <c r="M76" i="14"/>
  <c r="M72" i="14"/>
  <c r="M68" i="14"/>
  <c r="M64" i="14"/>
  <c r="M60" i="14"/>
  <c r="M56" i="14"/>
  <c r="M52" i="14"/>
  <c r="M48" i="14"/>
  <c r="M44" i="14"/>
  <c r="M40" i="14"/>
  <c r="M36" i="14"/>
  <c r="M32" i="14"/>
  <c r="M28" i="14"/>
  <c r="M24" i="14"/>
  <c r="M20" i="14"/>
  <c r="M16" i="14"/>
  <c r="M12" i="14"/>
  <c r="M8" i="14"/>
  <c r="M73" i="13"/>
  <c r="I68" i="13"/>
  <c r="E63" i="13"/>
  <c r="M57" i="13"/>
  <c r="I52" i="13"/>
  <c r="E47" i="13"/>
  <c r="M41" i="13"/>
  <c r="I36" i="13"/>
  <c r="E31" i="13"/>
  <c r="M25" i="13"/>
  <c r="I20" i="13"/>
  <c r="E15" i="13"/>
  <c r="M9" i="13"/>
  <c r="D63" i="12"/>
  <c r="D31" i="12"/>
  <c r="F74" i="11"/>
  <c r="F58" i="11"/>
  <c r="F42" i="11"/>
  <c r="F26" i="11"/>
  <c r="F10" i="11"/>
  <c r="D28" i="10"/>
  <c r="D35" i="9"/>
  <c r="D42" i="8"/>
  <c r="D61" i="7"/>
  <c r="D29" i="7"/>
  <c r="L73" i="6"/>
  <c r="L65" i="6"/>
  <c r="L57" i="6"/>
  <c r="L49" i="6"/>
  <c r="L41" i="6"/>
  <c r="L33" i="6"/>
  <c r="L25" i="6"/>
  <c r="L17" i="6"/>
  <c r="L9" i="6"/>
  <c r="J38" i="29"/>
  <c r="L38" i="28"/>
  <c r="F34" i="26"/>
  <c r="G22" i="25"/>
  <c r="I45" i="22"/>
  <c r="G46" i="21"/>
  <c r="F48" i="20"/>
  <c r="E7" i="20"/>
  <c r="F73" i="19"/>
  <c r="I68" i="19"/>
  <c r="E64" i="19"/>
  <c r="H59" i="19"/>
  <c r="D55" i="19"/>
  <c r="G50" i="19"/>
  <c r="J45" i="19"/>
  <c r="F41" i="19"/>
  <c r="I36" i="19"/>
  <c r="E32" i="19"/>
  <c r="H27" i="19"/>
  <c r="D23" i="19"/>
  <c r="G18" i="19"/>
  <c r="J13" i="19"/>
  <c r="F9" i="19"/>
  <c r="D46" i="18"/>
  <c r="D45" i="17"/>
  <c r="D62" i="16"/>
  <c r="D30" i="16"/>
  <c r="D73" i="15"/>
  <c r="D57" i="15"/>
  <c r="D41" i="15"/>
  <c r="D25" i="15"/>
  <c r="D9" i="15"/>
  <c r="H74" i="14"/>
  <c r="P70" i="14"/>
  <c r="F67" i="14"/>
  <c r="N63" i="14"/>
  <c r="D60" i="14"/>
  <c r="L56" i="14"/>
  <c r="T52" i="14"/>
  <c r="J49" i="14"/>
  <c r="R45" i="14"/>
  <c r="H42" i="14"/>
  <c r="P38" i="14"/>
  <c r="F35" i="14"/>
  <c r="N31" i="14"/>
  <c r="D28" i="14"/>
  <c r="L24" i="14"/>
  <c r="E53" i="21"/>
  <c r="G57" i="21"/>
  <c r="E29" i="25"/>
  <c r="F11" i="21"/>
  <c r="P9" i="19"/>
  <c r="F49" i="15"/>
  <c r="P71" i="14"/>
  <c r="L57" i="14"/>
  <c r="H43" i="14"/>
  <c r="D29" i="14"/>
  <c r="R14" i="14"/>
  <c r="F67" i="13"/>
  <c r="N45" i="13"/>
  <c r="J24" i="13"/>
  <c r="E55" i="12"/>
  <c r="D59" i="8"/>
  <c r="I68" i="6"/>
  <c r="I36" i="6"/>
  <c r="J55" i="29"/>
  <c r="D21" i="24"/>
  <c r="H74" i="19"/>
  <c r="F56" i="19"/>
  <c r="D38" i="19"/>
  <c r="I19" i="19"/>
  <c r="D70" i="17"/>
  <c r="F68" i="15"/>
  <c r="D30" i="15"/>
  <c r="E76" i="14"/>
  <c r="E72" i="14"/>
  <c r="E68" i="14"/>
  <c r="E64" i="14"/>
  <c r="E60" i="14"/>
  <c r="E56" i="14"/>
  <c r="E52" i="14"/>
  <c r="E48" i="14"/>
  <c r="E44" i="14"/>
  <c r="E40" i="14"/>
  <c r="E36" i="14"/>
  <c r="E32" i="14"/>
  <c r="E28" i="14"/>
  <c r="E24" i="14"/>
  <c r="E20" i="14"/>
  <c r="E16" i="14"/>
  <c r="E12" i="14"/>
  <c r="E8" i="14"/>
  <c r="E73" i="13"/>
  <c r="M67" i="13"/>
  <c r="I62" i="13"/>
  <c r="E57" i="13"/>
  <c r="M51" i="13"/>
  <c r="I46" i="13"/>
  <c r="E41" i="13"/>
  <c r="M35" i="13"/>
  <c r="I30" i="13"/>
  <c r="E25" i="13"/>
  <c r="M19" i="13"/>
  <c r="I14" i="13"/>
  <c r="E9" i="13"/>
  <c r="E60" i="12"/>
  <c r="E28" i="12"/>
  <c r="F72" i="11"/>
  <c r="F56" i="11"/>
  <c r="F40" i="11"/>
  <c r="F24" i="11"/>
  <c r="F8" i="11"/>
  <c r="D20" i="10"/>
  <c r="D27" i="9"/>
  <c r="D34" i="8"/>
  <c r="E58" i="7"/>
  <c r="E26" i="7"/>
  <c r="D73" i="6"/>
  <c r="D65" i="6"/>
  <c r="D57" i="6"/>
  <c r="D49" i="6"/>
  <c r="D41" i="6"/>
  <c r="D33" i="6"/>
  <c r="D25" i="6"/>
  <c r="D17" i="6"/>
  <c r="D9" i="6"/>
  <c r="J30" i="29"/>
  <c r="G21" i="28"/>
  <c r="G21" i="26"/>
  <c r="G14" i="25"/>
  <c r="E39" i="22"/>
  <c r="D21" i="21"/>
  <c r="I43" i="20"/>
  <c r="Q76" i="19"/>
  <c r="M72" i="19"/>
  <c r="P67" i="19"/>
  <c r="L63" i="19"/>
  <c r="O58" i="19"/>
  <c r="K54" i="19"/>
  <c r="N49" i="19"/>
  <c r="Q44" i="19"/>
  <c r="M40" i="19"/>
  <c r="P35" i="19"/>
  <c r="L31" i="19"/>
  <c r="O26" i="19"/>
  <c r="K22" i="19"/>
  <c r="N17" i="19"/>
  <c r="Q12" i="19"/>
  <c r="M8" i="19"/>
  <c r="D38" i="18"/>
  <c r="D37" i="17"/>
  <c r="E59" i="16"/>
  <c r="E27" i="16"/>
  <c r="F71" i="15"/>
  <c r="F55" i="15"/>
  <c r="F39" i="15"/>
  <c r="F23" i="15"/>
  <c r="F7" i="15"/>
  <c r="R73" i="14"/>
  <c r="H70" i="14"/>
  <c r="P66" i="14"/>
  <c r="F63" i="14"/>
  <c r="N59" i="14"/>
  <c r="D56" i="14"/>
  <c r="L52" i="14"/>
  <c r="T48" i="14"/>
  <c r="J45" i="14"/>
  <c r="R41" i="14"/>
  <c r="H38" i="14"/>
  <c r="P34" i="14"/>
  <c r="F31" i="14"/>
  <c r="N27" i="14"/>
  <c r="D24" i="14"/>
  <c r="L20" i="14"/>
  <c r="T16" i="14"/>
  <c r="I56" i="29"/>
  <c r="H70" i="29"/>
  <c r="D39" i="24"/>
  <c r="P65" i="19"/>
  <c r="D56" i="18"/>
  <c r="D35" i="15"/>
  <c r="N68" i="14"/>
  <c r="J54" i="14"/>
  <c r="F40" i="14"/>
  <c r="T25" i="14"/>
  <c r="P11" i="14"/>
  <c r="J62" i="13"/>
  <c r="F41" i="13"/>
  <c r="N19" i="13"/>
  <c r="D26" i="12"/>
  <c r="D72" i="7"/>
  <c r="M61" i="6"/>
  <c r="M29" i="6"/>
  <c r="J68" i="28"/>
  <c r="E27" i="22"/>
  <c r="L70" i="19"/>
  <c r="Q51" i="19"/>
  <c r="O33" i="19"/>
  <c r="M15" i="19"/>
  <c r="D14" i="17"/>
  <c r="G63" i="15"/>
  <c r="D22" i="15"/>
  <c r="O75" i="14"/>
  <c r="O71" i="14"/>
  <c r="O67" i="14"/>
  <c r="O63" i="14"/>
  <c r="O59" i="14"/>
  <c r="O55" i="14"/>
  <c r="O51" i="14"/>
  <c r="O47" i="14"/>
  <c r="O43" i="14"/>
  <c r="O39" i="14"/>
  <c r="O35" i="14"/>
  <c r="O31" i="14"/>
  <c r="O27" i="14"/>
  <c r="O23" i="14"/>
  <c r="O19" i="14"/>
  <c r="O15" i="14"/>
  <c r="O11" i="14"/>
  <c r="O7" i="14"/>
  <c r="I72" i="13"/>
  <c r="E67" i="13"/>
  <c r="M61" i="13"/>
  <c r="I56" i="13"/>
  <c r="E51" i="13"/>
  <c r="M45" i="13"/>
  <c r="I40" i="13"/>
  <c r="E35" i="13"/>
  <c r="M29" i="13"/>
  <c r="I24" i="13"/>
  <c r="E19" i="13"/>
  <c r="M13" i="13"/>
  <c r="I8" i="13"/>
  <c r="D55" i="12"/>
  <c r="D23" i="12"/>
  <c r="F70" i="11"/>
  <c r="F54" i="11"/>
  <c r="F38" i="11"/>
  <c r="F22" i="11"/>
  <c r="D76" i="10"/>
  <c r="D12" i="10"/>
  <c r="D19" i="9"/>
  <c r="D26" i="8"/>
  <c r="D53" i="7"/>
  <c r="D21" i="7"/>
  <c r="L71" i="6"/>
  <c r="L63" i="6"/>
  <c r="L55" i="6"/>
  <c r="L47" i="6"/>
  <c r="L39" i="6"/>
  <c r="L31" i="6"/>
  <c r="L23" i="6"/>
  <c r="L15" i="6"/>
  <c r="L7" i="6"/>
  <c r="J22" i="29"/>
  <c r="I15" i="28"/>
  <c r="G70" i="25"/>
  <c r="D61" i="24"/>
  <c r="K32" i="22"/>
  <c r="E8" i="21"/>
  <c r="E39" i="20"/>
  <c r="I76" i="19"/>
  <c r="E72" i="19"/>
  <c r="H67" i="19"/>
  <c r="D63" i="19"/>
  <c r="G58" i="19"/>
  <c r="J53" i="19"/>
  <c r="F49" i="19"/>
  <c r="I44" i="19"/>
  <c r="E40" i="19"/>
  <c r="H35" i="19"/>
  <c r="D31" i="19"/>
  <c r="G26" i="19"/>
  <c r="J21" i="19"/>
  <c r="F17" i="19"/>
  <c r="I12" i="19"/>
  <c r="E8" i="19"/>
  <c r="D30" i="18"/>
  <c r="D29" i="17"/>
  <c r="D54" i="16"/>
  <c r="D22" i="16"/>
  <c r="E68" i="15"/>
  <c r="E52" i="15"/>
  <c r="E36" i="15"/>
  <c r="E20" i="15"/>
  <c r="T76" i="14"/>
  <c r="J73" i="14"/>
  <c r="R69" i="14"/>
  <c r="H66" i="14"/>
  <c r="P62" i="14"/>
  <c r="F59" i="14"/>
  <c r="N55" i="14"/>
  <c r="D52" i="14"/>
  <c r="L48" i="14"/>
  <c r="T44" i="14"/>
  <c r="J41" i="14"/>
  <c r="R37" i="14"/>
  <c r="H34" i="14"/>
  <c r="P30" i="14"/>
  <c r="F27" i="14"/>
  <c r="N23" i="14"/>
  <c r="I60" i="28"/>
  <c r="H38" i="29"/>
  <c r="G61" i="22"/>
  <c r="N47" i="19"/>
  <c r="D63" i="17"/>
  <c r="F33" i="15"/>
  <c r="F68" i="14"/>
  <c r="T53" i="14"/>
  <c r="P39" i="14"/>
  <c r="L25" i="14"/>
  <c r="H11" i="14"/>
  <c r="N61" i="13"/>
  <c r="J40" i="13"/>
  <c r="F19" i="13"/>
  <c r="E23" i="12"/>
  <c r="E69" i="7"/>
  <c r="I60" i="6"/>
  <c r="I28" i="6"/>
  <c r="L62" i="28"/>
  <c r="K20" i="22"/>
  <c r="D70" i="19"/>
  <c r="I51" i="19"/>
  <c r="G33" i="19"/>
  <c r="E15" i="19"/>
  <c r="D73" i="16"/>
  <c r="D62" i="15"/>
  <c r="F20" i="15"/>
  <c r="G75" i="14"/>
  <c r="G71" i="14"/>
  <c r="G67" i="14"/>
  <c r="G63" i="14"/>
  <c r="G59" i="14"/>
  <c r="G55" i="14"/>
  <c r="G51" i="14"/>
  <c r="G47" i="14"/>
  <c r="G43" i="14"/>
  <c r="G39" i="14"/>
  <c r="G35" i="14"/>
  <c r="G31" i="14"/>
  <c r="G27" i="14"/>
  <c r="G23" i="14"/>
  <c r="G19" i="14"/>
  <c r="G15" i="14"/>
  <c r="G11" i="14"/>
  <c r="G7" i="14"/>
  <c r="M71" i="13"/>
  <c r="I66" i="13"/>
  <c r="E61" i="13"/>
  <c r="M55" i="13"/>
  <c r="I50" i="13"/>
  <c r="E45" i="13"/>
  <c r="M39" i="13"/>
  <c r="I34" i="13"/>
  <c r="E29" i="13"/>
  <c r="M23" i="13"/>
  <c r="I18" i="13"/>
  <c r="E13" i="13"/>
  <c r="M7" i="13"/>
  <c r="E52" i="12"/>
  <c r="E20" i="12"/>
  <c r="F68" i="11"/>
  <c r="F52" i="11"/>
  <c r="F36" i="11"/>
  <c r="F20" i="11"/>
  <c r="D68" i="10"/>
  <c r="D75" i="9"/>
  <c r="D11" i="9"/>
  <c r="D18" i="8"/>
  <c r="E50" i="7"/>
  <c r="E18" i="7"/>
  <c r="D71" i="6"/>
  <c r="D63" i="6"/>
  <c r="D55" i="6"/>
  <c r="D47" i="6"/>
  <c r="D39" i="6"/>
  <c r="D31" i="6"/>
  <c r="D23" i="6"/>
  <c r="D15" i="6"/>
  <c r="D7" i="6"/>
  <c r="J14" i="29"/>
  <c r="E72" i="27"/>
  <c r="G62" i="25"/>
  <c r="E18" i="24"/>
  <c r="G26" i="22"/>
  <c r="I75" i="20"/>
  <c r="H34" i="20"/>
  <c r="P75" i="19"/>
  <c r="L71" i="19"/>
  <c r="O66" i="19"/>
  <c r="K62" i="19"/>
  <c r="N57" i="19"/>
  <c r="Q52" i="19"/>
  <c r="M48" i="19"/>
  <c r="P43" i="19"/>
  <c r="L39" i="19"/>
  <c r="O34" i="19"/>
  <c r="K30" i="19"/>
  <c r="N25" i="19"/>
  <c r="Q20" i="19"/>
  <c r="M16" i="19"/>
  <c r="P11" i="19"/>
  <c r="L7" i="19"/>
  <c r="D22" i="18"/>
  <c r="D21" i="17"/>
  <c r="E51" i="16"/>
  <c r="E19" i="16"/>
  <c r="G66" i="15"/>
  <c r="G50" i="15"/>
  <c r="G34" i="15"/>
  <c r="G18" i="15"/>
  <c r="L76" i="14"/>
  <c r="T72" i="14"/>
  <c r="J69" i="14"/>
  <c r="R65" i="14"/>
  <c r="H62" i="14"/>
  <c r="P58" i="14"/>
  <c r="F55" i="14"/>
  <c r="N51" i="14"/>
  <c r="D48" i="14"/>
  <c r="L44" i="14"/>
  <c r="T40" i="14"/>
  <c r="J37" i="14"/>
  <c r="R33" i="14"/>
  <c r="H30" i="14"/>
  <c r="P26" i="14"/>
  <c r="F23" i="14"/>
  <c r="N19" i="14"/>
  <c r="D8" i="27"/>
  <c r="N36" i="14"/>
  <c r="M53" i="6"/>
  <c r="E46" i="16"/>
  <c r="Q54" i="14"/>
  <c r="Q22" i="14"/>
  <c r="E55" i="13"/>
  <c r="I12" i="13"/>
  <c r="D60" i="10"/>
  <c r="L53" i="6"/>
  <c r="D51" i="27"/>
  <c r="G66" i="19"/>
  <c r="J29" i="19"/>
  <c r="D46" i="16"/>
  <c r="T68" i="14"/>
  <c r="L40" i="14"/>
  <c r="J21" i="14"/>
  <c r="L16" i="14"/>
  <c r="T12" i="14"/>
  <c r="J9" i="14"/>
  <c r="H74" i="13"/>
  <c r="H66" i="13"/>
  <c r="H58" i="13"/>
  <c r="H50" i="13"/>
  <c r="H42" i="13"/>
  <c r="H34" i="13"/>
  <c r="H26" i="13"/>
  <c r="H18" i="13"/>
  <c r="H10" i="13"/>
  <c r="D60" i="12"/>
  <c r="D28" i="12"/>
  <c r="E72" i="11"/>
  <c r="E56" i="11"/>
  <c r="E40" i="11"/>
  <c r="E24" i="11"/>
  <c r="E8" i="11"/>
  <c r="D19" i="10"/>
  <c r="D26" i="9"/>
  <c r="D33" i="8"/>
  <c r="D58" i="7"/>
  <c r="D26" i="7"/>
  <c r="G72" i="6"/>
  <c r="G56" i="6"/>
  <c r="G40" i="6"/>
  <c r="G24" i="6"/>
  <c r="G8" i="6"/>
  <c r="J29" i="29"/>
  <c r="J20" i="28"/>
  <c r="E7" i="26"/>
  <c r="G13" i="25"/>
  <c r="K44" i="22"/>
  <c r="F19" i="21"/>
  <c r="D39" i="20"/>
  <c r="H76" i="19"/>
  <c r="D72" i="19"/>
  <c r="G67" i="19"/>
  <c r="J62" i="19"/>
  <c r="F58" i="19"/>
  <c r="I53" i="19"/>
  <c r="E49" i="19"/>
  <c r="H44" i="19"/>
  <c r="D40" i="19"/>
  <c r="G35" i="19"/>
  <c r="J30" i="19"/>
  <c r="F26" i="19"/>
  <c r="I21" i="19"/>
  <c r="E17" i="19"/>
  <c r="H12" i="19"/>
  <c r="D8" i="19"/>
  <c r="D21" i="18"/>
  <c r="D28" i="17"/>
  <c r="E56" i="16"/>
  <c r="E24" i="16"/>
  <c r="G69" i="15"/>
  <c r="G53" i="15"/>
  <c r="G37" i="15"/>
  <c r="G21" i="15"/>
  <c r="S76" i="14"/>
  <c r="S72" i="14"/>
  <c r="S68" i="14"/>
  <c r="S64" i="14"/>
  <c r="S60" i="14"/>
  <c r="S56" i="14"/>
  <c r="S52" i="14"/>
  <c r="S48" i="14"/>
  <c r="S44" i="14"/>
  <c r="S40" i="14"/>
  <c r="S36" i="14"/>
  <c r="S32" i="14"/>
  <c r="S28" i="14"/>
  <c r="S24" i="14"/>
  <c r="S20" i="14"/>
  <c r="S16" i="14"/>
  <c r="S12" i="14"/>
  <c r="S8" i="14"/>
  <c r="G72" i="13"/>
  <c r="G64" i="13"/>
  <c r="G56" i="13"/>
  <c r="G48" i="13"/>
  <c r="G40" i="13"/>
  <c r="G32" i="13"/>
  <c r="G24" i="13"/>
  <c r="G16" i="13"/>
  <c r="F74" i="28"/>
  <c r="J22" i="14"/>
  <c r="M21" i="6"/>
  <c r="F52" i="15"/>
  <c r="Q50" i="14"/>
  <c r="Q18" i="14"/>
  <c r="M49" i="13"/>
  <c r="E7" i="13"/>
  <c r="D67" i="9"/>
  <c r="L45" i="6"/>
  <c r="G54" i="25"/>
  <c r="J61" i="19"/>
  <c r="F25" i="19"/>
  <c r="D14" i="16"/>
  <c r="J65" i="14"/>
  <c r="T36" i="14"/>
  <c r="T20" i="14"/>
  <c r="D16" i="14"/>
  <c r="L12" i="14"/>
  <c r="T8" i="14"/>
  <c r="L73" i="13"/>
  <c r="L65" i="13"/>
  <c r="L57" i="13"/>
  <c r="L49" i="13"/>
  <c r="L41" i="13"/>
  <c r="L33" i="13"/>
  <c r="L25" i="13"/>
  <c r="L17" i="13"/>
  <c r="L9" i="13"/>
  <c r="E57" i="12"/>
  <c r="E25" i="12"/>
  <c r="E70" i="11"/>
  <c r="E54" i="11"/>
  <c r="E38" i="11"/>
  <c r="E22" i="11"/>
  <c r="D75" i="10"/>
  <c r="D11" i="10"/>
  <c r="D18" i="9"/>
  <c r="D25" i="8"/>
  <c r="E55" i="7"/>
  <c r="E23" i="7"/>
  <c r="G70" i="6"/>
  <c r="G54" i="6"/>
  <c r="G38" i="6"/>
  <c r="G22" i="6"/>
  <c r="G75" i="5"/>
  <c r="J21" i="29"/>
  <c r="L14" i="28"/>
  <c r="G69" i="25"/>
  <c r="E58" i="24"/>
  <c r="G38" i="22"/>
  <c r="H75" i="20"/>
  <c r="G34" i="20"/>
  <c r="O75" i="19"/>
  <c r="K71" i="19"/>
  <c r="N66" i="19"/>
  <c r="Q61" i="19"/>
  <c r="M57" i="19"/>
  <c r="P52" i="19"/>
  <c r="L48" i="19"/>
  <c r="O43" i="19"/>
  <c r="K39" i="19"/>
  <c r="N34" i="19"/>
  <c r="Q29" i="19"/>
  <c r="M25" i="19"/>
  <c r="P20" i="19"/>
  <c r="L16" i="19"/>
  <c r="O11" i="19"/>
  <c r="K7" i="19"/>
  <c r="D13" i="18"/>
  <c r="D20" i="17"/>
  <c r="D51" i="16"/>
  <c r="D19" i="16"/>
  <c r="D68" i="15"/>
  <c r="D52" i="15"/>
  <c r="D36" i="15"/>
  <c r="D20" i="15"/>
  <c r="K76" i="14"/>
  <c r="K72" i="14"/>
  <c r="K68" i="14"/>
  <c r="K64" i="14"/>
  <c r="K60" i="14"/>
  <c r="K56" i="14"/>
  <c r="K52" i="14"/>
  <c r="K48" i="14"/>
  <c r="K44" i="14"/>
  <c r="K40" i="14"/>
  <c r="K36" i="14"/>
  <c r="K32" i="14"/>
  <c r="K28" i="14"/>
  <c r="K24" i="14"/>
  <c r="K20" i="14"/>
  <c r="K16" i="14"/>
  <c r="K12" i="14"/>
  <c r="K8" i="14"/>
  <c r="K71" i="13"/>
  <c r="K63" i="13"/>
  <c r="K55" i="13"/>
  <c r="K47" i="13"/>
  <c r="K39" i="13"/>
  <c r="K31" i="13"/>
  <c r="K23" i="13"/>
  <c r="K15" i="13"/>
  <c r="K7" i="13"/>
  <c r="E46" i="12"/>
  <c r="E14" i="12"/>
  <c r="D64" i="11"/>
  <c r="D48" i="11"/>
  <c r="D32" i="11"/>
  <c r="D16" i="11"/>
  <c r="D50" i="10"/>
  <c r="D57" i="9"/>
  <c r="D64" i="8"/>
  <c r="E76" i="7"/>
  <c r="E44" i="7"/>
  <c r="E12" i="7"/>
  <c r="N72" i="6"/>
  <c r="J67" i="6"/>
  <c r="F62" i="6"/>
  <c r="N56" i="6"/>
  <c r="J51" i="6"/>
  <c r="F46" i="6"/>
  <c r="N40" i="6"/>
  <c r="J35" i="6"/>
  <c r="F30" i="6"/>
  <c r="N24" i="6"/>
  <c r="G29" i="22"/>
  <c r="F8" i="14"/>
  <c r="E32" i="27"/>
  <c r="G15" i="15"/>
  <c r="Q46" i="14"/>
  <c r="Q14" i="14"/>
  <c r="I44" i="13"/>
  <c r="D47" i="12"/>
  <c r="D74" i="8"/>
  <c r="L37" i="6"/>
  <c r="D56" i="23"/>
  <c r="F57" i="19"/>
  <c r="I20" i="19"/>
  <c r="D65" i="15"/>
  <c r="R61" i="14"/>
  <c r="J33" i="14"/>
  <c r="D20" i="14"/>
  <c r="N15" i="14"/>
  <c r="D12" i="14"/>
  <c r="L8" i="14"/>
  <c r="H72" i="13"/>
  <c r="H64" i="13"/>
  <c r="H56" i="13"/>
  <c r="H48" i="13"/>
  <c r="H40" i="13"/>
  <c r="H32" i="13"/>
  <c r="H24" i="13"/>
  <c r="H16" i="13"/>
  <c r="H8" i="13"/>
  <c r="D52" i="12"/>
  <c r="D20" i="12"/>
  <c r="E68" i="11"/>
  <c r="E52" i="11"/>
  <c r="E36" i="11"/>
  <c r="E20" i="11"/>
  <c r="D67" i="10"/>
  <c r="D74" i="9"/>
  <c r="D10" i="9"/>
  <c r="D17" i="8"/>
  <c r="D50" i="7"/>
  <c r="D18" i="7"/>
  <c r="G68" i="6"/>
  <c r="G52" i="6"/>
  <c r="G36" i="6"/>
  <c r="G20" i="6"/>
  <c r="E74" i="5"/>
  <c r="J13" i="29"/>
  <c r="E48" i="27"/>
  <c r="G61" i="25"/>
  <c r="D37" i="24"/>
  <c r="I25" i="22"/>
  <c r="D71" i="20"/>
  <c r="F25" i="20"/>
  <c r="G75" i="19"/>
  <c r="J70" i="19"/>
  <c r="F66" i="19"/>
  <c r="I61" i="19"/>
  <c r="E57" i="19"/>
  <c r="H52" i="19"/>
  <c r="D48" i="19"/>
  <c r="G43" i="19"/>
  <c r="J38" i="19"/>
  <c r="F34" i="19"/>
  <c r="I29" i="19"/>
  <c r="E25" i="19"/>
  <c r="H20" i="19"/>
  <c r="D16" i="19"/>
  <c r="G11" i="19"/>
  <c r="D69" i="18"/>
  <c r="D76" i="17"/>
  <c r="D12" i="17"/>
  <c r="E48" i="16"/>
  <c r="E16" i="16"/>
  <c r="F66" i="15"/>
  <c r="F50" i="15"/>
  <c r="F34" i="15"/>
  <c r="F18" i="15"/>
  <c r="M75" i="14"/>
  <c r="M71" i="14"/>
  <c r="M67" i="14"/>
  <c r="M63" i="14"/>
  <c r="M59" i="14"/>
  <c r="M55" i="14"/>
  <c r="M51" i="14"/>
  <c r="M47" i="14"/>
  <c r="M43" i="14"/>
  <c r="M39" i="14"/>
  <c r="M35" i="14"/>
  <c r="M31" i="14"/>
  <c r="M27" i="14"/>
  <c r="M23" i="14"/>
  <c r="M19" i="14"/>
  <c r="M15" i="14"/>
  <c r="M11" i="14"/>
  <c r="M7" i="14"/>
  <c r="G70" i="13"/>
  <c r="G62" i="13"/>
  <c r="G54" i="13"/>
  <c r="G46" i="13"/>
  <c r="G38" i="13"/>
  <c r="G30" i="13"/>
  <c r="G22" i="13"/>
  <c r="G14" i="13"/>
  <c r="D73" i="12"/>
  <c r="D41" i="12"/>
  <c r="D9" i="12"/>
  <c r="D62" i="11"/>
  <c r="D46" i="11"/>
  <c r="D30" i="11"/>
  <c r="D14" i="11"/>
  <c r="D42" i="10"/>
  <c r="D49" i="9"/>
  <c r="D56" i="8"/>
  <c r="D71" i="7"/>
  <c r="D39" i="7"/>
  <c r="D7" i="7"/>
  <c r="F72" i="6"/>
  <c r="N66" i="6"/>
  <c r="J61" i="6"/>
  <c r="F56" i="6"/>
  <c r="N50" i="6"/>
  <c r="J45" i="6"/>
  <c r="F40" i="6"/>
  <c r="O32" i="19"/>
  <c r="F57" i="13"/>
  <c r="E72" i="20"/>
  <c r="Q74" i="14"/>
  <c r="Q42" i="14"/>
  <c r="Q10" i="14"/>
  <c r="E39" i="13"/>
  <c r="D15" i="12"/>
  <c r="D10" i="8"/>
  <c r="L29" i="6"/>
  <c r="I13" i="22"/>
  <c r="I52" i="19"/>
  <c r="E16" i="19"/>
  <c r="D49" i="15"/>
  <c r="H58" i="14"/>
  <c r="R29" i="14"/>
  <c r="F19" i="14"/>
  <c r="F15" i="14"/>
  <c r="N11" i="14"/>
  <c r="D8" i="14"/>
  <c r="L71" i="13"/>
  <c r="L63" i="13"/>
  <c r="L55" i="13"/>
  <c r="L47" i="13"/>
  <c r="L39" i="13"/>
  <c r="L31" i="13"/>
  <c r="L23" i="13"/>
  <c r="L15" i="13"/>
  <c r="L7" i="13"/>
  <c r="E49" i="12"/>
  <c r="E17" i="12"/>
  <c r="E66" i="11"/>
  <c r="E50" i="11"/>
  <c r="E34" i="11"/>
  <c r="E18" i="11"/>
  <c r="D59" i="10"/>
  <c r="D66" i="9"/>
  <c r="D73" i="8"/>
  <c r="D9" i="8"/>
  <c r="E47" i="7"/>
  <c r="E15" i="7"/>
  <c r="G66" i="6"/>
  <c r="G50" i="6"/>
  <c r="G34" i="6"/>
  <c r="G18" i="6"/>
  <c r="J69" i="29"/>
  <c r="G61" i="28"/>
  <c r="D27" i="27"/>
  <c r="G53" i="25"/>
  <c r="D48" i="23"/>
  <c r="E19" i="22"/>
  <c r="G66" i="20"/>
  <c r="I20" i="20"/>
  <c r="N74" i="19"/>
  <c r="Q69" i="19"/>
  <c r="M65" i="19"/>
  <c r="P60" i="19"/>
  <c r="L56" i="19"/>
  <c r="O51" i="19"/>
  <c r="K47" i="19"/>
  <c r="N42" i="19"/>
  <c r="Q37" i="19"/>
  <c r="M33" i="19"/>
  <c r="P28" i="19"/>
  <c r="L24" i="19"/>
  <c r="O19" i="19"/>
  <c r="K15" i="19"/>
  <c r="N10" i="19"/>
  <c r="D61" i="18"/>
  <c r="D68" i="17"/>
  <c r="D75" i="16"/>
  <c r="D43" i="16"/>
  <c r="D11" i="16"/>
  <c r="E63" i="15"/>
  <c r="E47" i="15"/>
  <c r="E31" i="15"/>
  <c r="E15" i="15"/>
  <c r="E75" i="14"/>
  <c r="E71" i="14"/>
  <c r="E67" i="14"/>
  <c r="E63" i="14"/>
  <c r="E59" i="14"/>
  <c r="E55" i="14"/>
  <c r="E51" i="14"/>
  <c r="E47" i="14"/>
  <c r="E43" i="14"/>
  <c r="E39" i="14"/>
  <c r="E35" i="14"/>
  <c r="E31" i="14"/>
  <c r="E27" i="14"/>
  <c r="E23" i="14"/>
  <c r="E19" i="14"/>
  <c r="E15" i="14"/>
  <c r="E11" i="14"/>
  <c r="E7" i="14"/>
  <c r="K69" i="13"/>
  <c r="K61" i="13"/>
  <c r="K53" i="13"/>
  <c r="K45" i="13"/>
  <c r="K37" i="13"/>
  <c r="K29" i="13"/>
  <c r="K21" i="13"/>
  <c r="K13" i="13"/>
  <c r="E70" i="12"/>
  <c r="E38" i="12"/>
  <c r="D76" i="11"/>
  <c r="D60" i="11"/>
  <c r="D44" i="11"/>
  <c r="D28" i="11"/>
  <c r="D12" i="11"/>
  <c r="D34" i="10"/>
  <c r="D41" i="9"/>
  <c r="D48" i="8"/>
  <c r="E68" i="7"/>
  <c r="E36" i="7"/>
  <c r="N76" i="6"/>
  <c r="J71" i="6"/>
  <c r="F66" i="6"/>
  <c r="N60" i="6"/>
  <c r="J55" i="6"/>
  <c r="F50" i="6"/>
  <c r="N44" i="6"/>
  <c r="J39" i="6"/>
  <c r="F34" i="6"/>
  <c r="N28" i="6"/>
  <c r="J23" i="6"/>
  <c r="F18" i="6"/>
  <c r="D76" i="16"/>
  <c r="N35" i="13"/>
  <c r="O65" i="19"/>
  <c r="Q70" i="14"/>
  <c r="Q38" i="14"/>
  <c r="I76" i="13"/>
  <c r="M33" i="13"/>
  <c r="F66" i="11"/>
  <c r="D45" i="7"/>
  <c r="L21" i="6"/>
  <c r="E71" i="20"/>
  <c r="E48" i="19"/>
  <c r="H11" i="19"/>
  <c r="D33" i="15"/>
  <c r="P54" i="14"/>
  <c r="H26" i="14"/>
  <c r="P18" i="14"/>
  <c r="P14" i="14"/>
  <c r="F11" i="14"/>
  <c r="N7" i="14"/>
  <c r="H70" i="13"/>
  <c r="H62" i="13"/>
  <c r="H54" i="13"/>
  <c r="H46" i="13"/>
  <c r="H38" i="13"/>
  <c r="H30" i="13"/>
  <c r="H22" i="13"/>
  <c r="H14" i="13"/>
  <c r="D76" i="12"/>
  <c r="D44" i="12"/>
  <c r="D12" i="12"/>
  <c r="E64" i="11"/>
  <c r="E48" i="11"/>
  <c r="E32" i="11"/>
  <c r="E16" i="11"/>
  <c r="D51" i="10"/>
  <c r="D58" i="9"/>
  <c r="D65" i="8"/>
  <c r="D74" i="7"/>
  <c r="D42" i="7"/>
  <c r="D10" i="7"/>
  <c r="G64" i="6"/>
  <c r="G48" i="6"/>
  <c r="G32" i="6"/>
  <c r="G16" i="6"/>
  <c r="J61" i="29"/>
  <c r="I55" i="28"/>
  <c r="E71" i="26"/>
  <c r="G45" i="25"/>
  <c r="K76" i="22"/>
  <c r="K12" i="22"/>
  <c r="F57" i="20"/>
  <c r="E16" i="20"/>
  <c r="F74" i="19"/>
  <c r="I69" i="19"/>
  <c r="E65" i="19"/>
  <c r="H60" i="19"/>
  <c r="D56" i="19"/>
  <c r="G51" i="19"/>
  <c r="J46" i="19"/>
  <c r="F42" i="19"/>
  <c r="I37" i="19"/>
  <c r="E33" i="19"/>
  <c r="H28" i="19"/>
  <c r="D24" i="19"/>
  <c r="G19" i="19"/>
  <c r="J14" i="19"/>
  <c r="F10" i="19"/>
  <c r="D53" i="18"/>
  <c r="D60" i="17"/>
  <c r="E72" i="16"/>
  <c r="E40" i="16"/>
  <c r="E8" i="16"/>
  <c r="G61" i="15"/>
  <c r="G45" i="15"/>
  <c r="G29" i="15"/>
  <c r="G13" i="15"/>
  <c r="O74" i="14"/>
  <c r="O70" i="14"/>
  <c r="O66" i="14"/>
  <c r="O62" i="14"/>
  <c r="O58" i="14"/>
  <c r="O54" i="14"/>
  <c r="O50" i="14"/>
  <c r="O46" i="14"/>
  <c r="O42" i="14"/>
  <c r="O38" i="14"/>
  <c r="O34" i="14"/>
  <c r="O30" i="14"/>
  <c r="O26" i="14"/>
  <c r="O22" i="14"/>
  <c r="O18" i="14"/>
  <c r="O14" i="14"/>
  <c r="O10" i="14"/>
  <c r="G76" i="13"/>
  <c r="G68" i="13"/>
  <c r="G60" i="13"/>
  <c r="G52" i="13"/>
  <c r="G44" i="13"/>
  <c r="G36" i="13"/>
  <c r="D19" i="15"/>
  <c r="J14" i="13"/>
  <c r="M47" i="19"/>
  <c r="Q66" i="14"/>
  <c r="Q34" i="14"/>
  <c r="E71" i="13"/>
  <c r="I28" i="13"/>
  <c r="F50" i="11"/>
  <c r="D13" i="7"/>
  <c r="L13" i="6"/>
  <c r="D30" i="20"/>
  <c r="H43" i="19"/>
  <c r="D7" i="19"/>
  <c r="D17" i="15"/>
  <c r="F51" i="14"/>
  <c r="P22" i="14"/>
  <c r="H18" i="14"/>
  <c r="H14" i="14"/>
  <c r="P10" i="14"/>
  <c r="F7" i="14"/>
  <c r="L69" i="13"/>
  <c r="L61" i="13"/>
  <c r="L53" i="13"/>
  <c r="L45" i="13"/>
  <c r="L37" i="13"/>
  <c r="L29" i="13"/>
  <c r="L21" i="13"/>
  <c r="L13" i="13"/>
  <c r="E73" i="12"/>
  <c r="E41" i="12"/>
  <c r="E9" i="12"/>
  <c r="E62" i="11"/>
  <c r="E46" i="11"/>
  <c r="E30" i="11"/>
  <c r="E14" i="11"/>
  <c r="D43" i="10"/>
  <c r="D50" i="9"/>
  <c r="D57" i="8"/>
  <c r="E71" i="7"/>
  <c r="E39" i="7"/>
  <c r="E7" i="7"/>
  <c r="G62" i="6"/>
  <c r="G46" i="6"/>
  <c r="G30" i="6"/>
  <c r="G14" i="6"/>
  <c r="J53" i="29"/>
  <c r="M43" i="28"/>
  <c r="F58" i="26"/>
  <c r="G37" i="25"/>
  <c r="G70" i="22"/>
  <c r="G70" i="21"/>
  <c r="I52" i="20"/>
  <c r="H11" i="20"/>
  <c r="M73" i="19"/>
  <c r="P68" i="19"/>
  <c r="L64" i="19"/>
  <c r="O59" i="19"/>
  <c r="K55" i="19"/>
  <c r="N50" i="19"/>
  <c r="Q45" i="19"/>
  <c r="M41" i="19"/>
  <c r="P36" i="19"/>
  <c r="L32" i="19"/>
  <c r="O27" i="19"/>
  <c r="K23" i="19"/>
  <c r="N18" i="19"/>
  <c r="Q13" i="19"/>
  <c r="M9" i="19"/>
  <c r="D45" i="18"/>
  <c r="D52" i="17"/>
  <c r="D67" i="16"/>
  <c r="D35" i="16"/>
  <c r="D76" i="15"/>
  <c r="D60" i="15"/>
  <c r="D44" i="15"/>
  <c r="D28" i="15"/>
  <c r="D12" i="15"/>
  <c r="G74" i="14"/>
  <c r="G70" i="14"/>
  <c r="G66" i="14"/>
  <c r="G62" i="14"/>
  <c r="G58" i="14"/>
  <c r="G54" i="14"/>
  <c r="G50" i="14"/>
  <c r="G46" i="14"/>
  <c r="G42" i="14"/>
  <c r="G38" i="14"/>
  <c r="G34" i="14"/>
  <c r="G30" i="14"/>
  <c r="G26" i="14"/>
  <c r="G22" i="14"/>
  <c r="G18" i="14"/>
  <c r="G14" i="14"/>
  <c r="G10" i="14"/>
  <c r="K75" i="13"/>
  <c r="K67" i="13"/>
  <c r="K59" i="13"/>
  <c r="K51" i="13"/>
  <c r="K43" i="13"/>
  <c r="K35" i="13"/>
  <c r="K27" i="13"/>
  <c r="K19" i="13"/>
  <c r="K11" i="13"/>
  <c r="E62" i="12"/>
  <c r="E30" i="12"/>
  <c r="D72" i="11"/>
  <c r="D56" i="11"/>
  <c r="D40" i="11"/>
  <c r="D24" i="11"/>
  <c r="D8" i="11"/>
  <c r="D18" i="10"/>
  <c r="D25" i="9"/>
  <c r="D32" i="8"/>
  <c r="E60" i="7"/>
  <c r="E28" i="7"/>
  <c r="J75" i="6"/>
  <c r="F70" i="6"/>
  <c r="N64" i="6"/>
  <c r="J59" i="6"/>
  <c r="F54" i="6"/>
  <c r="N48" i="6"/>
  <c r="J43" i="6"/>
  <c r="F38" i="6"/>
  <c r="N32" i="6"/>
  <c r="J27" i="6"/>
  <c r="F22" i="6"/>
  <c r="D65" i="14"/>
  <c r="D53" i="10"/>
  <c r="K29" i="19"/>
  <c r="Q62" i="14"/>
  <c r="Q30" i="14"/>
  <c r="M65" i="13"/>
  <c r="E23" i="13"/>
  <c r="F34" i="11"/>
  <c r="L69" i="6"/>
  <c r="J70" i="29"/>
  <c r="H75" i="19"/>
  <c r="D39" i="19"/>
  <c r="D14" i="18"/>
  <c r="D76" i="14"/>
  <c r="N47" i="14"/>
  <c r="H22" i="14"/>
  <c r="R17" i="14"/>
  <c r="R13" i="14"/>
  <c r="H10" i="14"/>
  <c r="H76" i="13"/>
  <c r="H68" i="13"/>
  <c r="H60" i="13"/>
  <c r="H52" i="13"/>
  <c r="H44" i="13"/>
  <c r="H36" i="13"/>
  <c r="H28" i="13"/>
  <c r="H20" i="13"/>
  <c r="H12" i="13"/>
  <c r="D68" i="12"/>
  <c r="D36" i="12"/>
  <c r="E76" i="11"/>
  <c r="E60" i="11"/>
  <c r="E44" i="11"/>
  <c r="E28" i="11"/>
  <c r="E12" i="11"/>
  <c r="D35" i="10"/>
  <c r="D42" i="9"/>
  <c r="D49" i="8"/>
  <c r="D66" i="7"/>
  <c r="D34" i="7"/>
  <c r="G76" i="6"/>
  <c r="G60" i="6"/>
  <c r="G44" i="6"/>
  <c r="G28" i="6"/>
  <c r="G12" i="6"/>
  <c r="J45" i="29"/>
  <c r="D38" i="28"/>
  <c r="G45" i="26"/>
  <c r="G29" i="25"/>
  <c r="I57" i="22"/>
  <c r="D45" i="21"/>
  <c r="E48" i="20"/>
  <c r="D7" i="20"/>
  <c r="E73" i="19"/>
  <c r="H68" i="19"/>
  <c r="D64" i="19"/>
  <c r="G59" i="19"/>
  <c r="J54" i="19"/>
  <c r="F50" i="19"/>
  <c r="I45" i="19"/>
  <c r="E41" i="19"/>
  <c r="H36" i="19"/>
  <c r="D32" i="19"/>
  <c r="G27" i="19"/>
  <c r="J22" i="19"/>
  <c r="F18" i="19"/>
  <c r="I13" i="19"/>
  <c r="E9" i="19"/>
  <c r="D37" i="18"/>
  <c r="D44" i="17"/>
  <c r="E64" i="16"/>
  <c r="E32" i="16"/>
  <c r="F74" i="15"/>
  <c r="F58" i="15"/>
  <c r="F42" i="15"/>
  <c r="F26" i="15"/>
  <c r="F10" i="15"/>
  <c r="Q73" i="14"/>
  <c r="Q69" i="14"/>
  <c r="Q65" i="14"/>
  <c r="Q61" i="14"/>
  <c r="Q57" i="14"/>
  <c r="Q53" i="14"/>
  <c r="Q49" i="14"/>
  <c r="Q45" i="14"/>
  <c r="Q41" i="14"/>
  <c r="Q37" i="14"/>
  <c r="Q33" i="14"/>
  <c r="Q29" i="14"/>
  <c r="Q25" i="14"/>
  <c r="Q21" i="14"/>
  <c r="Q17" i="14"/>
  <c r="Q13" i="14"/>
  <c r="Q9" i="14"/>
  <c r="G74" i="13"/>
  <c r="G66" i="13"/>
  <c r="G58" i="13"/>
  <c r="G50" i="13"/>
  <c r="G42" i="13"/>
  <c r="G34" i="13"/>
  <c r="G26" i="13"/>
  <c r="G18" i="13"/>
  <c r="G10" i="13"/>
  <c r="D57" i="12"/>
  <c r="D25" i="12"/>
  <c r="D70" i="11"/>
  <c r="D54" i="11"/>
  <c r="D38" i="11"/>
  <c r="D22" i="11"/>
  <c r="D74" i="10"/>
  <c r="D10" i="10"/>
  <c r="D17" i="9"/>
  <c r="D24" i="8"/>
  <c r="D55" i="7"/>
  <c r="D23" i="7"/>
  <c r="N74" i="6"/>
  <c r="J69" i="6"/>
  <c r="F64" i="6"/>
  <c r="N58" i="6"/>
  <c r="J53" i="6"/>
  <c r="F48" i="6"/>
  <c r="N42" i="6"/>
  <c r="J37" i="6"/>
  <c r="F32" i="6"/>
  <c r="N26" i="6"/>
  <c r="J21" i="6"/>
  <c r="F16" i="6"/>
  <c r="R50" i="14"/>
  <c r="L61" i="6"/>
  <c r="J17" i="14"/>
  <c r="L35" i="13"/>
  <c r="E42" i="11"/>
  <c r="G74" i="6"/>
  <c r="G21" i="25"/>
  <c r="N58" i="19"/>
  <c r="Q21" i="19"/>
  <c r="E71" i="15"/>
  <c r="I61" i="14"/>
  <c r="I29" i="14"/>
  <c r="K57" i="13"/>
  <c r="G12" i="13"/>
  <c r="D17" i="12"/>
  <c r="D36" i="11"/>
  <c r="D26" i="10"/>
  <c r="D8" i="8"/>
  <c r="F74" i="6"/>
  <c r="F60" i="6"/>
  <c r="N46" i="6"/>
  <c r="J33" i="6"/>
  <c r="N22" i="6"/>
  <c r="N14" i="6"/>
  <c r="J9" i="6"/>
  <c r="J44" i="29"/>
  <c r="G37" i="28"/>
  <c r="D44" i="26"/>
  <c r="G36" i="25"/>
  <c r="E63" i="22"/>
  <c r="E56" i="21"/>
  <c r="E47" i="20"/>
  <c r="O76" i="19"/>
  <c r="K72" i="19"/>
  <c r="N67" i="19"/>
  <c r="Q62" i="19"/>
  <c r="M58" i="19"/>
  <c r="P53" i="19"/>
  <c r="L49" i="19"/>
  <c r="O44" i="19"/>
  <c r="K40" i="19"/>
  <c r="N35" i="19"/>
  <c r="Q30" i="19"/>
  <c r="M26" i="19"/>
  <c r="P21" i="19"/>
  <c r="L17" i="19"/>
  <c r="O12" i="19"/>
  <c r="K8" i="19"/>
  <c r="D28" i="18"/>
  <c r="D35" i="17"/>
  <c r="D56" i="16"/>
  <c r="D24" i="16"/>
  <c r="F69" i="15"/>
  <c r="F53" i="15"/>
  <c r="F37" i="15"/>
  <c r="F21" i="15"/>
  <c r="R76" i="14"/>
  <c r="H73" i="14"/>
  <c r="P69" i="14"/>
  <c r="F66" i="14"/>
  <c r="N62" i="14"/>
  <c r="D59" i="14"/>
  <c r="L55" i="14"/>
  <c r="T51" i="14"/>
  <c r="J48" i="14"/>
  <c r="R44" i="14"/>
  <c r="H41" i="14"/>
  <c r="P37" i="14"/>
  <c r="F34" i="14"/>
  <c r="N30" i="14"/>
  <c r="D27" i="14"/>
  <c r="L23" i="14"/>
  <c r="T19" i="14"/>
  <c r="J16" i="14"/>
  <c r="R12" i="14"/>
  <c r="H9" i="14"/>
  <c r="J75" i="13"/>
  <c r="F70" i="13"/>
  <c r="N64" i="13"/>
  <c r="J59" i="13"/>
  <c r="F54" i="13"/>
  <c r="N48" i="13"/>
  <c r="J43" i="13"/>
  <c r="F38" i="13"/>
  <c r="N32" i="13"/>
  <c r="J27" i="13"/>
  <c r="F22" i="13"/>
  <c r="N16" i="13"/>
  <c r="J11" i="13"/>
  <c r="D70" i="12"/>
  <c r="D38" i="12"/>
  <c r="D73" i="10"/>
  <c r="D9" i="10"/>
  <c r="D16" i="9"/>
  <c r="D23" i="8"/>
  <c r="E57" i="7"/>
  <c r="E25" i="7"/>
  <c r="J50" i="29"/>
  <c r="G53" i="28"/>
  <c r="F66" i="26"/>
  <c r="G42" i="25"/>
  <c r="G74" i="22"/>
  <c r="G10" i="22"/>
  <c r="E55" i="20"/>
  <c r="D14" i="20"/>
  <c r="Q72" i="19"/>
  <c r="M68" i="19"/>
  <c r="P63" i="19"/>
  <c r="L59" i="19"/>
  <c r="O54" i="19"/>
  <c r="K50" i="19"/>
  <c r="N45" i="19"/>
  <c r="Q40" i="19"/>
  <c r="M36" i="19"/>
  <c r="P31" i="19"/>
  <c r="L27" i="19"/>
  <c r="O22" i="19"/>
  <c r="K18" i="19"/>
  <c r="N13" i="19"/>
  <c r="Q8" i="19"/>
  <c r="J41" i="29"/>
  <c r="J52" i="28"/>
  <c r="E39" i="26"/>
  <c r="G33" i="25"/>
  <c r="E67" i="22"/>
  <c r="E64" i="21"/>
  <c r="D55" i="20"/>
  <c r="F9" i="20"/>
  <c r="H72" i="19"/>
  <c r="D68" i="19"/>
  <c r="G63" i="19"/>
  <c r="J58" i="19"/>
  <c r="F54" i="19"/>
  <c r="I49" i="19"/>
  <c r="E45" i="19"/>
  <c r="H40" i="19"/>
  <c r="D36" i="19"/>
  <c r="G31" i="19"/>
  <c r="J26" i="19"/>
  <c r="F22" i="19"/>
  <c r="I17" i="19"/>
  <c r="E13" i="19"/>
  <c r="H8" i="19"/>
  <c r="D33" i="18"/>
  <c r="D40" i="17"/>
  <c r="D63" i="16"/>
  <c r="D31" i="16"/>
  <c r="G73" i="15"/>
  <c r="G57" i="15"/>
  <c r="G41" i="15"/>
  <c r="G25" i="15"/>
  <c r="G9" i="15"/>
  <c r="M73" i="14"/>
  <c r="M69" i="14"/>
  <c r="M65" i="14"/>
  <c r="M61" i="14"/>
  <c r="M57" i="14"/>
  <c r="M53" i="14"/>
  <c r="M49" i="14"/>
  <c r="M45" i="14"/>
  <c r="M41" i="14"/>
  <c r="M37" i="14"/>
  <c r="M33" i="14"/>
  <c r="M29" i="14"/>
  <c r="M25" i="14"/>
  <c r="M21" i="14"/>
  <c r="M17" i="14"/>
  <c r="M13" i="14"/>
  <c r="M9" i="14"/>
  <c r="K74" i="13"/>
  <c r="K66" i="13"/>
  <c r="K58" i="13"/>
  <c r="K50" i="13"/>
  <c r="K42" i="13"/>
  <c r="K34" i="13"/>
  <c r="K26" i="13"/>
  <c r="K18" i="13"/>
  <c r="K10" i="13"/>
  <c r="E58" i="12"/>
  <c r="E26" i="12"/>
  <c r="D69" i="11"/>
  <c r="D53" i="11"/>
  <c r="D37" i="11"/>
  <c r="D21" i="11"/>
  <c r="D70" i="10"/>
  <c r="D69" i="9"/>
  <c r="D76" i="8"/>
  <c r="D12" i="8"/>
  <c r="E48" i="7"/>
  <c r="E16" i="7"/>
  <c r="G74" i="20"/>
  <c r="G45" i="19"/>
  <c r="D50" i="18"/>
  <c r="E7" i="16"/>
  <c r="G14" i="15"/>
  <c r="P64" i="14"/>
  <c r="L50" i="14"/>
  <c r="H36" i="14"/>
  <c r="D22" i="14"/>
  <c r="R7" i="14"/>
  <c r="L46" i="13"/>
  <c r="L14" i="13"/>
  <c r="E61" i="11"/>
  <c r="D15" i="10"/>
  <c r="D22" i="7"/>
  <c r="M62" i="6"/>
  <c r="M46" i="6"/>
  <c r="M30" i="6"/>
  <c r="M14" i="6"/>
  <c r="G66" i="5"/>
  <c r="G50" i="5"/>
  <c r="G34" i="5"/>
  <c r="G18" i="5"/>
  <c r="I75" i="4"/>
  <c r="M69" i="4"/>
  <c r="O64" i="4"/>
  <c r="I59" i="4"/>
  <c r="M53" i="4"/>
  <c r="O48" i="4"/>
  <c r="I43" i="4"/>
  <c r="M37" i="4"/>
  <c r="O32" i="4"/>
  <c r="I27" i="4"/>
  <c r="M21" i="4"/>
  <c r="O16" i="4"/>
  <c r="I11" i="4"/>
  <c r="M59" i="28"/>
  <c r="D66" i="19"/>
  <c r="D40" i="7"/>
  <c r="M67" i="28"/>
  <c r="J13" i="14"/>
  <c r="L27" i="13"/>
  <c r="E26" i="11"/>
  <c r="G58" i="6"/>
  <c r="E51" i="22"/>
  <c r="Q53" i="19"/>
  <c r="M17" i="19"/>
  <c r="E55" i="15"/>
  <c r="I57" i="14"/>
  <c r="I25" i="14"/>
  <c r="K49" i="13"/>
  <c r="K9" i="13"/>
  <c r="D74" i="11"/>
  <c r="D34" i="11"/>
  <c r="D73" i="9"/>
  <c r="D63" i="7"/>
  <c r="J73" i="6"/>
  <c r="F58" i="6"/>
  <c r="F44" i="6"/>
  <c r="J31" i="6"/>
  <c r="N20" i="6"/>
  <c r="F14" i="6"/>
  <c r="N8" i="6"/>
  <c r="J36" i="29"/>
  <c r="I31" i="28"/>
  <c r="E31" i="26"/>
  <c r="G28" i="25"/>
  <c r="K56" i="22"/>
  <c r="F43" i="21"/>
  <c r="H42" i="20"/>
  <c r="G76" i="19"/>
  <c r="J71" i="19"/>
  <c r="F67" i="19"/>
  <c r="I62" i="19"/>
  <c r="E58" i="19"/>
  <c r="H53" i="19"/>
  <c r="D49" i="19"/>
  <c r="G44" i="19"/>
  <c r="J39" i="19"/>
  <c r="F35" i="19"/>
  <c r="I30" i="19"/>
  <c r="E26" i="19"/>
  <c r="H21" i="19"/>
  <c r="D17" i="19"/>
  <c r="G12" i="19"/>
  <c r="J7" i="19"/>
  <c r="D20" i="18"/>
  <c r="D27" i="17"/>
  <c r="E53" i="16"/>
  <c r="E21" i="16"/>
  <c r="E66" i="15"/>
  <c r="E50" i="15"/>
  <c r="E34" i="15"/>
  <c r="E18" i="15"/>
  <c r="J76" i="14"/>
  <c r="R72" i="14"/>
  <c r="H69" i="14"/>
  <c r="P65" i="14"/>
  <c r="F62" i="14"/>
  <c r="N58" i="14"/>
  <c r="D55" i="14"/>
  <c r="L51" i="14"/>
  <c r="T47" i="14"/>
  <c r="J44" i="14"/>
  <c r="R40" i="14"/>
  <c r="H37" i="14"/>
  <c r="P33" i="14"/>
  <c r="F30" i="14"/>
  <c r="N26" i="14"/>
  <c r="D23" i="14"/>
  <c r="L19" i="14"/>
  <c r="T15" i="14"/>
  <c r="J12" i="14"/>
  <c r="R8" i="14"/>
  <c r="N74" i="13"/>
  <c r="J69" i="13"/>
  <c r="F64" i="13"/>
  <c r="N58" i="13"/>
  <c r="J53" i="13"/>
  <c r="F48" i="13"/>
  <c r="N42" i="13"/>
  <c r="J37" i="13"/>
  <c r="F32" i="13"/>
  <c r="N26" i="13"/>
  <c r="J21" i="13"/>
  <c r="F16" i="13"/>
  <c r="N10" i="13"/>
  <c r="E67" i="12"/>
  <c r="E35" i="12"/>
  <c r="D65" i="10"/>
  <c r="D72" i="9"/>
  <c r="D8" i="9"/>
  <c r="D15" i="8"/>
  <c r="D52" i="7"/>
  <c r="D20" i="7"/>
  <c r="J42" i="29"/>
  <c r="I47" i="28"/>
  <c r="G53" i="26"/>
  <c r="G34" i="25"/>
  <c r="I61" i="22"/>
  <c r="D53" i="21"/>
  <c r="H50" i="20"/>
  <c r="G9" i="20"/>
  <c r="I72" i="19"/>
  <c r="E68" i="19"/>
  <c r="H63" i="19"/>
  <c r="D59" i="19"/>
  <c r="G54" i="19"/>
  <c r="J49" i="19"/>
  <c r="F45" i="19"/>
  <c r="I40" i="19"/>
  <c r="E36" i="19"/>
  <c r="H31" i="19"/>
  <c r="D27" i="19"/>
  <c r="G22" i="19"/>
  <c r="J17" i="19"/>
  <c r="F13" i="19"/>
  <c r="I8" i="19"/>
  <c r="J33" i="29"/>
  <c r="L46" i="28"/>
  <c r="F26" i="26"/>
  <c r="G25" i="25"/>
  <c r="K60" i="22"/>
  <c r="F51" i="21"/>
  <c r="G50" i="20"/>
  <c r="L76" i="19"/>
  <c r="O71" i="19"/>
  <c r="K67" i="19"/>
  <c r="N62" i="19"/>
  <c r="Q57" i="19"/>
  <c r="M53" i="19"/>
  <c r="P48" i="19"/>
  <c r="L44" i="19"/>
  <c r="O39" i="19"/>
  <c r="K35" i="19"/>
  <c r="N30" i="19"/>
  <c r="Q25" i="19"/>
  <c r="M21" i="19"/>
  <c r="P16" i="19"/>
  <c r="L12" i="19"/>
  <c r="O7" i="19"/>
  <c r="D25" i="18"/>
  <c r="D32" i="17"/>
  <c r="E60" i="16"/>
  <c r="E28" i="16"/>
  <c r="D72" i="15"/>
  <c r="D56" i="15"/>
  <c r="D40" i="15"/>
  <c r="D24" i="15"/>
  <c r="D8" i="15"/>
  <c r="E73" i="14"/>
  <c r="E69" i="14"/>
  <c r="E65" i="14"/>
  <c r="E61" i="14"/>
  <c r="E57" i="14"/>
  <c r="E53" i="14"/>
  <c r="E49" i="14"/>
  <c r="E45" i="14"/>
  <c r="E41" i="14"/>
  <c r="E37" i="14"/>
  <c r="E33" i="14"/>
  <c r="E29" i="14"/>
  <c r="E25" i="14"/>
  <c r="E21" i="14"/>
  <c r="E17" i="14"/>
  <c r="E13" i="14"/>
  <c r="E9" i="14"/>
  <c r="G73" i="13"/>
  <c r="G65" i="13"/>
  <c r="G57" i="13"/>
  <c r="G49" i="13"/>
  <c r="G41" i="13"/>
  <c r="G33" i="13"/>
  <c r="G25" i="13"/>
  <c r="G17" i="13"/>
  <c r="G9" i="13"/>
  <c r="D53" i="12"/>
  <c r="D21" i="12"/>
  <c r="D67" i="11"/>
  <c r="D51" i="11"/>
  <c r="D35" i="11"/>
  <c r="D19" i="11"/>
  <c r="D62" i="10"/>
  <c r="D61" i="9"/>
  <c r="D68" i="8"/>
  <c r="D75" i="7"/>
  <c r="D43" i="7"/>
  <c r="D11" i="7"/>
  <c r="E75" i="19"/>
  <c r="N36" i="19"/>
  <c r="D18" i="18"/>
  <c r="E72" i="15"/>
  <c r="E8" i="15"/>
  <c r="T62" i="14"/>
  <c r="P48" i="14"/>
  <c r="L34" i="14"/>
  <c r="H20" i="14"/>
  <c r="H73" i="13"/>
  <c r="H41" i="13"/>
  <c r="H9" i="13"/>
  <c r="E53" i="11"/>
  <c r="D62" i="9"/>
  <c r="E11" i="7"/>
  <c r="I61" i="6"/>
  <c r="I45" i="6"/>
  <c r="I29" i="6"/>
  <c r="I13" i="6"/>
  <c r="E65" i="5"/>
  <c r="E49" i="5"/>
  <c r="E33" i="5"/>
  <c r="E17" i="5"/>
  <c r="S74" i="4"/>
  <c r="E69" i="4"/>
  <c r="G64" i="4"/>
  <c r="S58" i="4"/>
  <c r="E53" i="4"/>
  <c r="G48" i="4"/>
  <c r="S42" i="4"/>
  <c r="E37" i="4"/>
  <c r="G32" i="4"/>
  <c r="S26" i="4"/>
  <c r="E21" i="4"/>
  <c r="G16" i="4"/>
  <c r="S10" i="4"/>
  <c r="G13" i="28"/>
  <c r="O61" i="19"/>
  <c r="I23" i="19"/>
  <c r="D26" i="17"/>
  <c r="E45" i="15"/>
  <c r="O69" i="14"/>
  <c r="O53" i="14"/>
  <c r="O37" i="14"/>
  <c r="O21" i="14"/>
  <c r="I75" i="13"/>
  <c r="E54" i="13"/>
  <c r="M32" i="13"/>
  <c r="I11" i="13"/>
  <c r="F59" i="11"/>
  <c r="D40" i="10"/>
  <c r="D41" i="7"/>
  <c r="L66" i="6"/>
  <c r="L50" i="6"/>
  <c r="L34" i="6"/>
  <c r="L18" i="6"/>
  <c r="E73" i="5"/>
  <c r="F62" i="5"/>
  <c r="H51" i="5"/>
  <c r="D41" i="5"/>
  <c r="F30" i="5"/>
  <c r="H19" i="5"/>
  <c r="D9" i="5"/>
  <c r="L73" i="4"/>
  <c r="P10" i="19"/>
  <c r="D71" i="19"/>
  <c r="R9" i="14"/>
  <c r="L19" i="13"/>
  <c r="E10" i="11"/>
  <c r="G42" i="6"/>
  <c r="E32" i="21"/>
  <c r="M49" i="19"/>
  <c r="P12" i="19"/>
  <c r="E39" i="15"/>
  <c r="I53" i="14"/>
  <c r="I21" i="14"/>
  <c r="K41" i="13"/>
  <c r="G8" i="13"/>
  <c r="D68" i="11"/>
  <c r="D26" i="11"/>
  <c r="D65" i="9"/>
  <c r="E52" i="7"/>
  <c r="N70" i="6"/>
  <c r="J57" i="6"/>
  <c r="F42" i="6"/>
  <c r="N30" i="6"/>
  <c r="F20" i="6"/>
  <c r="J13" i="6"/>
  <c r="F8" i="6"/>
  <c r="J28" i="29"/>
  <c r="M19" i="28"/>
  <c r="F18" i="26"/>
  <c r="G20" i="25"/>
  <c r="G50" i="22"/>
  <c r="G30" i="21"/>
  <c r="D38" i="20"/>
  <c r="N75" i="19"/>
  <c r="Q70" i="19"/>
  <c r="M66" i="19"/>
  <c r="P61" i="19"/>
  <c r="L57" i="19"/>
  <c r="O52" i="19"/>
  <c r="K48" i="19"/>
  <c r="N43" i="19"/>
  <c r="Q38" i="19"/>
  <c r="M34" i="19"/>
  <c r="P29" i="19"/>
  <c r="L25" i="19"/>
  <c r="O20" i="19"/>
  <c r="K16" i="19"/>
  <c r="N11" i="19"/>
  <c r="D76" i="18"/>
  <c r="D12" i="18"/>
  <c r="D19" i="17"/>
  <c r="D48" i="16"/>
  <c r="D16" i="16"/>
  <c r="G64" i="15"/>
  <c r="G48" i="15"/>
  <c r="G32" i="15"/>
  <c r="G16" i="15"/>
  <c r="T75" i="14"/>
  <c r="J72" i="14"/>
  <c r="R68" i="14"/>
  <c r="H65" i="14"/>
  <c r="P61" i="14"/>
  <c r="F58" i="14"/>
  <c r="N54" i="14"/>
  <c r="D51" i="14"/>
  <c r="L47" i="14"/>
  <c r="T43" i="14"/>
  <c r="J40" i="14"/>
  <c r="R36" i="14"/>
  <c r="H33" i="14"/>
  <c r="P29" i="14"/>
  <c r="F26" i="14"/>
  <c r="N22" i="14"/>
  <c r="D19" i="14"/>
  <c r="L15" i="14"/>
  <c r="T11" i="14"/>
  <c r="J8" i="14"/>
  <c r="F74" i="13"/>
  <c r="N68" i="13"/>
  <c r="J63" i="13"/>
  <c r="F58" i="13"/>
  <c r="N52" i="13"/>
  <c r="J47" i="13"/>
  <c r="F42" i="13"/>
  <c r="N36" i="13"/>
  <c r="J31" i="13"/>
  <c r="F26" i="13"/>
  <c r="N20" i="13"/>
  <c r="J15" i="13"/>
  <c r="F10" i="13"/>
  <c r="D62" i="12"/>
  <c r="D30" i="12"/>
  <c r="D57" i="10"/>
  <c r="D64" i="9"/>
  <c r="D71" i="8"/>
  <c r="D7" i="8"/>
  <c r="E49" i="7"/>
  <c r="E17" i="7"/>
  <c r="J34" i="29"/>
  <c r="M35" i="28"/>
  <c r="D28" i="26"/>
  <c r="G26" i="25"/>
  <c r="E55" i="22"/>
  <c r="E40" i="21"/>
  <c r="D46" i="20"/>
  <c r="M76" i="19"/>
  <c r="P71" i="19"/>
  <c r="L67" i="19"/>
  <c r="O62" i="19"/>
  <c r="K58" i="19"/>
  <c r="N53" i="19"/>
  <c r="Q48" i="19"/>
  <c r="M44" i="19"/>
  <c r="P39" i="19"/>
  <c r="L35" i="19"/>
  <c r="O30" i="19"/>
  <c r="K26" i="19"/>
  <c r="N21" i="19"/>
  <c r="Q16" i="19"/>
  <c r="M12" i="19"/>
  <c r="P7" i="19"/>
  <c r="J25" i="29"/>
  <c r="G29" i="28"/>
  <c r="G13" i="26"/>
  <c r="G17" i="25"/>
  <c r="G54" i="22"/>
  <c r="G38" i="21"/>
  <c r="F41" i="20"/>
  <c r="D76" i="19"/>
  <c r="G71" i="19"/>
  <c r="J66" i="19"/>
  <c r="F62" i="19"/>
  <c r="I57" i="19"/>
  <c r="E53" i="19"/>
  <c r="H48" i="19"/>
  <c r="D44" i="19"/>
  <c r="G39" i="19"/>
  <c r="J34" i="19"/>
  <c r="F30" i="19"/>
  <c r="I25" i="19"/>
  <c r="E21" i="19"/>
  <c r="H16" i="19"/>
  <c r="D12" i="19"/>
  <c r="G7" i="19"/>
  <c r="D17" i="18"/>
  <c r="D24" i="17"/>
  <c r="D55" i="16"/>
  <c r="D23" i="16"/>
  <c r="F70" i="15"/>
  <c r="F54" i="15"/>
  <c r="F38" i="15"/>
  <c r="F22" i="15"/>
  <c r="O76" i="14"/>
  <c r="O72" i="14"/>
  <c r="O68" i="14"/>
  <c r="O64" i="14"/>
  <c r="O60" i="14"/>
  <c r="O56" i="14"/>
  <c r="O52" i="14"/>
  <c r="O48" i="14"/>
  <c r="O44" i="14"/>
  <c r="O40" i="14"/>
  <c r="O36" i="14"/>
  <c r="O32" i="14"/>
  <c r="O28" i="14"/>
  <c r="O24" i="14"/>
  <c r="O20" i="14"/>
  <c r="O16" i="14"/>
  <c r="O12" i="14"/>
  <c r="O8" i="14"/>
  <c r="K72" i="13"/>
  <c r="K64" i="13"/>
  <c r="K56" i="13"/>
  <c r="K48" i="13"/>
  <c r="K40" i="13"/>
  <c r="K32" i="13"/>
  <c r="K24" i="13"/>
  <c r="K16" i="13"/>
  <c r="K8" i="13"/>
  <c r="E50" i="12"/>
  <c r="E18" i="12"/>
  <c r="D65" i="11"/>
  <c r="D49" i="11"/>
  <c r="D33" i="11"/>
  <c r="D17" i="11"/>
  <c r="D54" i="10"/>
  <c r="D53" i="9"/>
  <c r="D60" i="8"/>
  <c r="E72" i="7"/>
  <c r="E40" i="7"/>
  <c r="E8" i="7"/>
  <c r="P70" i="19"/>
  <c r="J32" i="19"/>
  <c r="D65" i="17"/>
  <c r="F59" i="15"/>
  <c r="J75" i="14"/>
  <c r="F61" i="14"/>
  <c r="T46" i="14"/>
  <c r="P32" i="14"/>
  <c r="L18" i="14"/>
  <c r="L70" i="13"/>
  <c r="L38" i="13"/>
  <c r="D72" i="12"/>
  <c r="E45" i="11"/>
  <c r="D30" i="9"/>
  <c r="M74" i="6"/>
  <c r="M58" i="6"/>
  <c r="M42" i="6"/>
  <c r="M26" i="6"/>
  <c r="M10" i="6"/>
  <c r="G62" i="5"/>
  <c r="G46" i="5"/>
  <c r="G30" i="5"/>
  <c r="G14" i="5"/>
  <c r="M73" i="4"/>
  <c r="O68" i="4"/>
  <c r="I63" i="4"/>
  <c r="M57" i="4"/>
  <c r="O52" i="4"/>
  <c r="I47" i="4"/>
  <c r="M41" i="4"/>
  <c r="O36" i="4"/>
  <c r="I31" i="4"/>
  <c r="M25" i="4"/>
  <c r="O20" i="4"/>
  <c r="I15" i="4"/>
  <c r="M9" i="4"/>
  <c r="G19" i="25"/>
  <c r="K57" i="19"/>
  <c r="E19" i="19"/>
  <c r="D69" i="16"/>
  <c r="F32" i="15"/>
  <c r="S67" i="14"/>
  <c r="S51" i="14"/>
  <c r="S35" i="14"/>
  <c r="S19" i="14"/>
  <c r="M72" i="13"/>
  <c r="I51" i="13"/>
  <c r="E30" i="13"/>
  <c r="M8" i="13"/>
  <c r="F51" i="11"/>
  <c r="D8" i="10"/>
  <c r="E30" i="7"/>
  <c r="D64" i="6"/>
  <c r="D48" i="6"/>
  <c r="D32" i="6"/>
  <c r="D16" i="6"/>
  <c r="H71" i="5"/>
  <c r="D61" i="5"/>
  <c r="F50" i="5"/>
  <c r="H39" i="5"/>
  <c r="D29" i="5"/>
  <c r="F18" i="5"/>
  <c r="H7" i="5"/>
  <c r="D73" i="4"/>
  <c r="D69" i="4"/>
  <c r="Q58" i="14"/>
  <c r="G34" i="19"/>
  <c r="L75" i="13"/>
  <c r="L11" i="13"/>
  <c r="D27" i="10"/>
  <c r="G26" i="6"/>
  <c r="H43" i="20"/>
  <c r="P44" i="19"/>
  <c r="L8" i="19"/>
  <c r="E23" i="15"/>
  <c r="I49" i="14"/>
  <c r="I17" i="14"/>
  <c r="K33" i="13"/>
  <c r="D65" i="12"/>
  <c r="D66" i="11"/>
  <c r="D20" i="11"/>
  <c r="D33" i="9"/>
  <c r="D47" i="7"/>
  <c r="N68" i="6"/>
  <c r="N54" i="6"/>
  <c r="J41" i="6"/>
  <c r="J29" i="6"/>
  <c r="J19" i="6"/>
  <c r="N12" i="6"/>
  <c r="J7" i="6"/>
  <c r="J20" i="29"/>
  <c r="D14" i="28"/>
  <c r="G76" i="25"/>
  <c r="G12" i="25"/>
  <c r="I37" i="22"/>
  <c r="H74" i="20"/>
  <c r="G33" i="20"/>
  <c r="F75" i="19"/>
  <c r="I70" i="19"/>
  <c r="E66" i="19"/>
  <c r="H61" i="19"/>
  <c r="D57" i="19"/>
  <c r="G52" i="19"/>
  <c r="J47" i="19"/>
  <c r="F43" i="19"/>
  <c r="I38" i="19"/>
  <c r="E34" i="19"/>
  <c r="H29" i="19"/>
  <c r="D25" i="19"/>
  <c r="G20" i="19"/>
  <c r="J15" i="19"/>
  <c r="F11" i="19"/>
  <c r="D68" i="18"/>
  <c r="D75" i="17"/>
  <c r="D11" i="17"/>
  <c r="E45" i="16"/>
  <c r="E13" i="16"/>
  <c r="D63" i="15"/>
  <c r="D47" i="15"/>
  <c r="D31" i="15"/>
  <c r="D15" i="15"/>
  <c r="L75" i="14"/>
  <c r="T71" i="14"/>
  <c r="J68" i="14"/>
  <c r="R64" i="14"/>
  <c r="H61" i="14"/>
  <c r="P57" i="14"/>
  <c r="F54" i="14"/>
  <c r="N50" i="14"/>
  <c r="D47" i="14"/>
  <c r="L43" i="14"/>
  <c r="T39" i="14"/>
  <c r="J36" i="14"/>
  <c r="R32" i="14"/>
  <c r="H29" i="14"/>
  <c r="P25" i="14"/>
  <c r="F22" i="14"/>
  <c r="N18" i="14"/>
  <c r="D15" i="14"/>
  <c r="L11" i="14"/>
  <c r="T7" i="14"/>
  <c r="J73" i="13"/>
  <c r="F68" i="13"/>
  <c r="N62" i="13"/>
  <c r="J57" i="13"/>
  <c r="F52" i="13"/>
  <c r="N46" i="13"/>
  <c r="J41" i="13"/>
  <c r="F36" i="13"/>
  <c r="N30" i="13"/>
  <c r="J25" i="13"/>
  <c r="F20" i="13"/>
  <c r="N14" i="13"/>
  <c r="J9" i="13"/>
  <c r="E59" i="12"/>
  <c r="E27" i="12"/>
  <c r="D49" i="10"/>
  <c r="D56" i="9"/>
  <c r="D63" i="8"/>
  <c r="D76" i="7"/>
  <c r="D44" i="7"/>
  <c r="D12" i="7"/>
  <c r="J26" i="29"/>
  <c r="D30" i="28"/>
  <c r="E15" i="26"/>
  <c r="G18" i="25"/>
  <c r="K48" i="22"/>
  <c r="F27" i="21"/>
  <c r="G41" i="20"/>
  <c r="E76" i="19"/>
  <c r="H71" i="19"/>
  <c r="D67" i="19"/>
  <c r="G62" i="19"/>
  <c r="J57" i="19"/>
  <c r="F53" i="19"/>
  <c r="I48" i="19"/>
  <c r="E44" i="19"/>
  <c r="H39" i="19"/>
  <c r="D35" i="19"/>
  <c r="G30" i="19"/>
  <c r="J25" i="19"/>
  <c r="F21" i="19"/>
  <c r="I16" i="19"/>
  <c r="E12" i="19"/>
  <c r="H7" i="19"/>
  <c r="J17" i="29"/>
  <c r="I23" i="28"/>
  <c r="G73" i="25"/>
  <c r="G9" i="25"/>
  <c r="I41" i="22"/>
  <c r="D13" i="21"/>
  <c r="I36" i="20"/>
  <c r="K75" i="19"/>
  <c r="N70" i="19"/>
  <c r="Q65" i="19"/>
  <c r="M61" i="19"/>
  <c r="P56" i="19"/>
  <c r="L52" i="19"/>
  <c r="O47" i="19"/>
  <c r="K43" i="19"/>
  <c r="N38" i="19"/>
  <c r="Q33" i="19"/>
  <c r="M29" i="19"/>
  <c r="P24" i="19"/>
  <c r="L20" i="19"/>
  <c r="O15" i="19"/>
  <c r="K11" i="19"/>
  <c r="D73" i="18"/>
  <c r="D9" i="18"/>
  <c r="D16" i="17"/>
  <c r="E52" i="16"/>
  <c r="E20" i="16"/>
  <c r="E67" i="15"/>
  <c r="E51" i="15"/>
  <c r="E35" i="15"/>
  <c r="E19" i="15"/>
  <c r="G76" i="14"/>
  <c r="G72" i="14"/>
  <c r="G68" i="14"/>
  <c r="G64" i="14"/>
  <c r="G60" i="14"/>
  <c r="G56" i="14"/>
  <c r="G52" i="14"/>
  <c r="G48" i="14"/>
  <c r="G44" i="14"/>
  <c r="G40" i="14"/>
  <c r="G36" i="14"/>
  <c r="G32" i="14"/>
  <c r="G28" i="14"/>
  <c r="G24" i="14"/>
  <c r="G20" i="14"/>
  <c r="G16" i="14"/>
  <c r="G12" i="14"/>
  <c r="G8" i="14"/>
  <c r="G71" i="13"/>
  <c r="G63" i="13"/>
  <c r="G55" i="13"/>
  <c r="G47" i="13"/>
  <c r="G39" i="13"/>
  <c r="G31" i="13"/>
  <c r="G23" i="13"/>
  <c r="G15" i="13"/>
  <c r="G7" i="13"/>
  <c r="D45" i="12"/>
  <c r="D13" i="12"/>
  <c r="D63" i="11"/>
  <c r="D47" i="11"/>
  <c r="D31" i="11"/>
  <c r="D15" i="11"/>
  <c r="D46" i="10"/>
  <c r="D45" i="9"/>
  <c r="D52" i="8"/>
  <c r="D67" i="7"/>
  <c r="D35" i="7"/>
  <c r="J27" i="29"/>
  <c r="L66" i="19"/>
  <c r="F28" i="19"/>
  <c r="D33" i="17"/>
  <c r="D53" i="15"/>
  <c r="N73" i="14"/>
  <c r="J59" i="14"/>
  <c r="F45" i="14"/>
  <c r="T30" i="14"/>
  <c r="P16" i="14"/>
  <c r="H65" i="13"/>
  <c r="H33" i="13"/>
  <c r="E61" i="12"/>
  <c r="E37" i="11"/>
  <c r="D45" i="8"/>
  <c r="I73" i="6"/>
  <c r="I57" i="6"/>
  <c r="I41" i="6"/>
  <c r="I25" i="6"/>
  <c r="I9" i="6"/>
  <c r="E61" i="5"/>
  <c r="E45" i="5"/>
  <c r="E29" i="5"/>
  <c r="E13" i="5"/>
  <c r="E73" i="4"/>
  <c r="G68" i="4"/>
  <c r="S62" i="4"/>
  <c r="E57" i="4"/>
  <c r="G52" i="4"/>
  <c r="S46" i="4"/>
  <c r="E41" i="4"/>
  <c r="G36" i="4"/>
  <c r="S30" i="4"/>
  <c r="E25" i="4"/>
  <c r="G20" i="4"/>
  <c r="S14" i="4"/>
  <c r="E9" i="4"/>
  <c r="I49" i="22"/>
  <c r="G53" i="19"/>
  <c r="P14" i="19"/>
  <c r="E58" i="16"/>
  <c r="D26" i="15"/>
  <c r="E66" i="14"/>
  <c r="E50" i="14"/>
  <c r="E34" i="14"/>
  <c r="E18" i="14"/>
  <c r="E70" i="13"/>
  <c r="M48" i="13"/>
  <c r="I27" i="13"/>
  <c r="D59" i="12"/>
  <c r="F43" i="11"/>
  <c r="D55" i="9"/>
  <c r="D9" i="7"/>
  <c r="L62" i="6"/>
  <c r="L46" i="6"/>
  <c r="L30" i="6"/>
  <c r="L14" i="6"/>
  <c r="F70" i="5"/>
  <c r="H59" i="5"/>
  <c r="D49" i="5"/>
  <c r="F38" i="5"/>
  <c r="H27" i="5"/>
  <c r="D17" i="5"/>
  <c r="F76" i="4"/>
  <c r="F72" i="4"/>
  <c r="Q26" i="14"/>
  <c r="D13" i="17"/>
  <c r="L67" i="13"/>
  <c r="E65" i="12"/>
  <c r="D34" i="9"/>
  <c r="G10" i="6"/>
  <c r="P76" i="19"/>
  <c r="L40" i="19"/>
  <c r="D29" i="18"/>
  <c r="E7" i="15"/>
  <c r="I45" i="14"/>
  <c r="I13" i="14"/>
  <c r="G28" i="13"/>
  <c r="E54" i="12"/>
  <c r="D58" i="11"/>
  <c r="D18" i="11"/>
  <c r="D9" i="9"/>
  <c r="D31" i="7"/>
  <c r="F68" i="6"/>
  <c r="N52" i="6"/>
  <c r="N38" i="6"/>
  <c r="F28" i="6"/>
  <c r="N18" i="6"/>
  <c r="F12" i="6"/>
  <c r="J76" i="29"/>
  <c r="J12" i="29"/>
  <c r="F8" i="28"/>
  <c r="G68" i="25"/>
  <c r="E34" i="24"/>
  <c r="E31" i="22"/>
  <c r="D70" i="20"/>
  <c r="F24" i="20"/>
  <c r="M74" i="19"/>
  <c r="P69" i="19"/>
  <c r="L65" i="19"/>
  <c r="O60" i="19"/>
  <c r="K56" i="19"/>
  <c r="N51" i="19"/>
  <c r="Q46" i="19"/>
  <c r="M42" i="19"/>
  <c r="P37" i="19"/>
  <c r="L33" i="19"/>
  <c r="O28" i="19"/>
  <c r="K24" i="19"/>
  <c r="N19" i="19"/>
  <c r="Q14" i="19"/>
  <c r="M10" i="19"/>
  <c r="D60" i="18"/>
  <c r="D67" i="17"/>
  <c r="D72" i="16"/>
  <c r="D40" i="16"/>
  <c r="D8" i="16"/>
  <c r="F61" i="15"/>
  <c r="F45" i="15"/>
  <c r="F29" i="15"/>
  <c r="F13" i="15"/>
  <c r="D75" i="14"/>
  <c r="L71" i="14"/>
  <c r="T67" i="14"/>
  <c r="J64" i="14"/>
  <c r="R60" i="14"/>
  <c r="H57" i="14"/>
  <c r="P53" i="14"/>
  <c r="F50" i="14"/>
  <c r="N46" i="14"/>
  <c r="D43" i="14"/>
  <c r="L39" i="14"/>
  <c r="T35" i="14"/>
  <c r="J32" i="14"/>
  <c r="R28" i="14"/>
  <c r="H25" i="14"/>
  <c r="P21" i="14"/>
  <c r="F18" i="14"/>
  <c r="N14" i="14"/>
  <c r="D11" i="14"/>
  <c r="L7" i="14"/>
  <c r="N72" i="13"/>
  <c r="J67" i="13"/>
  <c r="F62" i="13"/>
  <c r="N56" i="13"/>
  <c r="J51" i="13"/>
  <c r="F46" i="13"/>
  <c r="N40" i="13"/>
  <c r="J35" i="13"/>
  <c r="F30" i="13"/>
  <c r="N24" i="13"/>
  <c r="J19" i="13"/>
  <c r="F14" i="13"/>
  <c r="N8" i="13"/>
  <c r="D54" i="12"/>
  <c r="D22" i="12"/>
  <c r="D41" i="10"/>
  <c r="D48" i="9"/>
  <c r="D55" i="8"/>
  <c r="E73" i="7"/>
  <c r="E41" i="7"/>
  <c r="E9" i="7"/>
  <c r="J18" i="29"/>
  <c r="F24" i="28"/>
  <c r="G74" i="25"/>
  <c r="G10" i="25"/>
  <c r="G42" i="22"/>
  <c r="G14" i="21"/>
  <c r="F32" i="20"/>
  <c r="L75" i="19"/>
  <c r="O70" i="19"/>
  <c r="K66" i="19"/>
  <c r="N61" i="19"/>
  <c r="Q56" i="19"/>
  <c r="M52" i="19"/>
  <c r="P47" i="19"/>
  <c r="L43" i="19"/>
  <c r="O38" i="19"/>
  <c r="K34" i="19"/>
  <c r="N29" i="19"/>
  <c r="Q24" i="19"/>
  <c r="M20" i="19"/>
  <c r="P15" i="19"/>
  <c r="L11" i="19"/>
  <c r="J73" i="29"/>
  <c r="J9" i="29"/>
  <c r="M11" i="28"/>
  <c r="G65" i="25"/>
  <c r="D69" i="24"/>
  <c r="E35" i="22"/>
  <c r="F73" i="20"/>
  <c r="E32" i="20"/>
  <c r="J74" i="19"/>
  <c r="F70" i="19"/>
  <c r="I65" i="19"/>
  <c r="E61" i="19"/>
  <c r="H56" i="19"/>
  <c r="D52" i="19"/>
  <c r="G47" i="19"/>
  <c r="J42" i="19"/>
  <c r="F38" i="19"/>
  <c r="I33" i="19"/>
  <c r="E29" i="19"/>
  <c r="H24" i="19"/>
  <c r="D20" i="19"/>
  <c r="G15" i="19"/>
  <c r="J10" i="19"/>
  <c r="D65" i="18"/>
  <c r="D72" i="17"/>
  <c r="D8" i="17"/>
  <c r="D47" i="16"/>
  <c r="D15" i="16"/>
  <c r="G65" i="15"/>
  <c r="G49" i="15"/>
  <c r="G33" i="15"/>
  <c r="G17" i="15"/>
  <c r="Q75" i="14"/>
  <c r="Q71" i="14"/>
  <c r="Q67" i="14"/>
  <c r="Q63" i="14"/>
  <c r="Q59" i="14"/>
  <c r="Q55" i="14"/>
  <c r="Q51" i="14"/>
  <c r="Q47" i="14"/>
  <c r="Q43" i="14"/>
  <c r="Q39" i="14"/>
  <c r="Q35" i="14"/>
  <c r="Q31" i="14"/>
  <c r="Q27" i="14"/>
  <c r="Q23" i="14"/>
  <c r="Q19" i="14"/>
  <c r="Q15" i="14"/>
  <c r="Q11" i="14"/>
  <c r="Q7" i="14"/>
  <c r="K70" i="13"/>
  <c r="K62" i="13"/>
  <c r="K54" i="13"/>
  <c r="K46" i="13"/>
  <c r="K38" i="13"/>
  <c r="K30" i="13"/>
  <c r="K22" i="13"/>
  <c r="K14" i="13"/>
  <c r="E74" i="12"/>
  <c r="E42" i="12"/>
  <c r="E10" i="12"/>
  <c r="D61" i="11"/>
  <c r="D45" i="11"/>
  <c r="D29" i="11"/>
  <c r="D13" i="11"/>
  <c r="D38" i="10"/>
  <c r="D37" i="9"/>
  <c r="D44" i="8"/>
  <c r="E64" i="7"/>
  <c r="E32" i="7"/>
  <c r="G29" i="26"/>
  <c r="H62" i="19"/>
  <c r="Q23" i="19"/>
  <c r="E71" i="16"/>
  <c r="G46" i="15"/>
  <c r="R71" i="14"/>
  <c r="N57" i="14"/>
  <c r="J43" i="14"/>
  <c r="F29" i="14"/>
  <c r="T14" i="14"/>
  <c r="L62" i="13"/>
  <c r="L30" i="13"/>
  <c r="D40" i="12"/>
  <c r="E29" i="11"/>
  <c r="D13" i="8"/>
  <c r="M70" i="6"/>
  <c r="M54" i="6"/>
  <c r="M38" i="6"/>
  <c r="M22" i="6"/>
  <c r="F76" i="5"/>
  <c r="G58" i="5"/>
  <c r="G42" i="5"/>
  <c r="G26" i="5"/>
  <c r="G10" i="5"/>
  <c r="O72" i="4"/>
  <c r="I67" i="4"/>
  <c r="M61" i="4"/>
  <c r="O56" i="4"/>
  <c r="I51" i="4"/>
  <c r="M45" i="4"/>
  <c r="O40" i="4"/>
  <c r="I35" i="4"/>
  <c r="M29" i="4"/>
  <c r="O24" i="4"/>
  <c r="I19" i="4"/>
  <c r="M13" i="4"/>
  <c r="O8" i="4"/>
  <c r="E16" i="21"/>
  <c r="N44" i="19"/>
  <c r="I60" i="13"/>
  <c r="L72" i="14"/>
  <c r="L59" i="13"/>
  <c r="E33" i="12"/>
  <c r="D41" i="8"/>
  <c r="J37" i="29"/>
  <c r="L72" i="19"/>
  <c r="O35" i="19"/>
  <c r="D36" i="17"/>
  <c r="I73" i="14"/>
  <c r="I41" i="14"/>
  <c r="I9" i="14"/>
  <c r="K25" i="13"/>
  <c r="D49" i="12"/>
  <c r="D52" i="11"/>
  <c r="D10" i="11"/>
  <c r="D72" i="8"/>
  <c r="E20" i="7"/>
  <c r="J65" i="6"/>
  <c r="F52" i="6"/>
  <c r="N36" i="6"/>
  <c r="F26" i="6"/>
  <c r="J17" i="6"/>
  <c r="J11" i="6"/>
  <c r="J68" i="29"/>
  <c r="F72" i="28"/>
  <c r="D67" i="27"/>
  <c r="G60" i="25"/>
  <c r="D13" i="24"/>
  <c r="K24" i="22"/>
  <c r="G65" i="20"/>
  <c r="I19" i="20"/>
  <c r="E74" i="19"/>
  <c r="H69" i="19"/>
  <c r="D65" i="19"/>
  <c r="G60" i="19"/>
  <c r="J55" i="19"/>
  <c r="F51" i="19"/>
  <c r="I46" i="19"/>
  <c r="E42" i="19"/>
  <c r="H37" i="19"/>
  <c r="D33" i="19"/>
  <c r="G28" i="19"/>
  <c r="J23" i="19"/>
  <c r="F19" i="19"/>
  <c r="I14" i="19"/>
  <c r="E10" i="19"/>
  <c r="D52" i="18"/>
  <c r="D59" i="17"/>
  <c r="E69" i="16"/>
  <c r="E37" i="16"/>
  <c r="E74" i="15"/>
  <c r="E58" i="15"/>
  <c r="E42" i="15"/>
  <c r="E26" i="15"/>
  <c r="E10" i="15"/>
  <c r="N74" i="14"/>
  <c r="D71" i="14"/>
  <c r="L67" i="14"/>
  <c r="T63" i="14"/>
  <c r="J60" i="14"/>
  <c r="R56" i="14"/>
  <c r="H53" i="14"/>
  <c r="P49" i="14"/>
  <c r="F46" i="14"/>
  <c r="N42" i="14"/>
  <c r="D39" i="14"/>
  <c r="L35" i="14"/>
  <c r="T31" i="14"/>
  <c r="J28" i="14"/>
  <c r="R24" i="14"/>
  <c r="H21" i="14"/>
  <c r="P17" i="14"/>
  <c r="F14" i="14"/>
  <c r="N10" i="14"/>
  <c r="D7" i="14"/>
  <c r="F72" i="13"/>
  <c r="N66" i="13"/>
  <c r="J61" i="13"/>
  <c r="F56" i="13"/>
  <c r="N50" i="13"/>
  <c r="J45" i="13"/>
  <c r="F40" i="13"/>
  <c r="N34" i="13"/>
  <c r="J29" i="13"/>
  <c r="F24" i="13"/>
  <c r="N18" i="13"/>
  <c r="J13" i="13"/>
  <c r="F8" i="13"/>
  <c r="E51" i="12"/>
  <c r="E19" i="12"/>
  <c r="D33" i="10"/>
  <c r="D40" i="9"/>
  <c r="D47" i="8"/>
  <c r="D68" i="7"/>
  <c r="D36" i="7"/>
  <c r="J74" i="29"/>
  <c r="J10" i="29"/>
  <c r="J12" i="28"/>
  <c r="G66" i="25"/>
  <c r="E50" i="24"/>
  <c r="I29" i="22"/>
  <c r="G73" i="20"/>
  <c r="I27" i="20"/>
  <c r="D75" i="19"/>
  <c r="G70" i="19"/>
  <c r="J65" i="19"/>
  <c r="F61" i="19"/>
  <c r="I56" i="19"/>
  <c r="E52" i="19"/>
  <c r="H47" i="19"/>
  <c r="D43" i="19"/>
  <c r="G38" i="19"/>
  <c r="J33" i="19"/>
  <c r="F29" i="19"/>
  <c r="I24" i="19"/>
  <c r="E20" i="19"/>
  <c r="H15" i="19"/>
  <c r="D11" i="19"/>
  <c r="J65" i="29"/>
  <c r="M75" i="28"/>
  <c r="D59" i="27"/>
  <c r="G57" i="25"/>
  <c r="E26" i="24"/>
  <c r="K28" i="22"/>
  <c r="I68" i="20"/>
  <c r="H27" i="20"/>
  <c r="Q73" i="19"/>
  <c r="M69" i="19"/>
  <c r="P64" i="19"/>
  <c r="L60" i="19"/>
  <c r="O55" i="19"/>
  <c r="K51" i="19"/>
  <c r="N46" i="19"/>
  <c r="Q41" i="19"/>
  <c r="M37" i="19"/>
  <c r="P32" i="19"/>
  <c r="L28" i="19"/>
  <c r="O23" i="19"/>
  <c r="K19" i="19"/>
  <c r="N14" i="19"/>
  <c r="Q9" i="19"/>
  <c r="D57" i="18"/>
  <c r="D64" i="17"/>
  <c r="E76" i="16"/>
  <c r="E44" i="16"/>
  <c r="E12" i="16"/>
  <c r="D64" i="15"/>
  <c r="D48" i="15"/>
  <c r="D32" i="15"/>
  <c r="D16" i="15"/>
  <c r="I75" i="14"/>
  <c r="I71" i="14"/>
  <c r="I67" i="14"/>
  <c r="I63" i="14"/>
  <c r="I59" i="14"/>
  <c r="I55" i="14"/>
  <c r="I51" i="14"/>
  <c r="I47" i="14"/>
  <c r="I43" i="14"/>
  <c r="I39" i="14"/>
  <c r="I35" i="14"/>
  <c r="I31" i="14"/>
  <c r="I27" i="14"/>
  <c r="I23" i="14"/>
  <c r="I19" i="14"/>
  <c r="I15" i="14"/>
  <c r="I11" i="14"/>
  <c r="I7" i="14"/>
  <c r="G69" i="13"/>
  <c r="G61" i="13"/>
  <c r="G53" i="13"/>
  <c r="G45" i="13"/>
  <c r="G37" i="13"/>
  <c r="G29" i="13"/>
  <c r="G21" i="13"/>
  <c r="G13" i="13"/>
  <c r="D69" i="12"/>
  <c r="D37" i="12"/>
  <c r="D75" i="11"/>
  <c r="D59" i="11"/>
  <c r="D43" i="11"/>
  <c r="D27" i="11"/>
  <c r="D11" i="11"/>
  <c r="D30" i="10"/>
  <c r="D29" i="9"/>
  <c r="D36" i="8"/>
  <c r="D59" i="7"/>
  <c r="D27" i="7"/>
  <c r="G27" i="25"/>
  <c r="D58" i="19"/>
  <c r="M19" i="19"/>
  <c r="D50" i="16"/>
  <c r="E40" i="15"/>
  <c r="D70" i="14"/>
  <c r="R55" i="14"/>
  <c r="N41" i="14"/>
  <c r="J27" i="14"/>
  <c r="F13" i="14"/>
  <c r="H57" i="13"/>
  <c r="H25" i="13"/>
  <c r="E29" i="12"/>
  <c r="E21" i="11"/>
  <c r="E75" i="7"/>
  <c r="I69" i="6"/>
  <c r="I53" i="6"/>
  <c r="I37" i="6"/>
  <c r="I21" i="6"/>
  <c r="F73" i="5"/>
  <c r="E57" i="5"/>
  <c r="E41" i="5"/>
  <c r="E25" i="5"/>
  <c r="E9" i="5"/>
  <c r="G72" i="4"/>
  <c r="S66" i="4"/>
  <c r="E61" i="4"/>
  <c r="G56" i="4"/>
  <c r="S50" i="4"/>
  <c r="E45" i="4"/>
  <c r="G40" i="4"/>
  <c r="S34" i="4"/>
  <c r="E29" i="4"/>
  <c r="G24" i="4"/>
  <c r="S18" i="4"/>
  <c r="E13" i="4"/>
  <c r="G8" i="4"/>
  <c r="F33" i="20"/>
  <c r="J40" i="19"/>
  <c r="D75" i="18"/>
  <c r="E26" i="16"/>
  <c r="E13" i="15"/>
  <c r="M62" i="14"/>
  <c r="M46" i="14"/>
  <c r="M30" i="14"/>
  <c r="M14" i="14"/>
  <c r="M64" i="13"/>
  <c r="I43" i="13"/>
  <c r="E22" i="13"/>
  <c r="D27" i="12"/>
  <c r="F27" i="11"/>
  <c r="D70" i="8"/>
  <c r="L74" i="6"/>
  <c r="L58" i="6"/>
  <c r="L42" i="6"/>
  <c r="L26" i="6"/>
  <c r="L10" i="6"/>
  <c r="H67" i="5"/>
  <c r="D57" i="5"/>
  <c r="F46" i="5"/>
  <c r="H35" i="5"/>
  <c r="M17" i="13"/>
  <c r="D44" i="14"/>
  <c r="L51" i="13"/>
  <c r="E74" i="11"/>
  <c r="E63" i="7"/>
  <c r="F32" i="28"/>
  <c r="O67" i="19"/>
  <c r="K31" i="19"/>
  <c r="D59" i="16"/>
  <c r="I69" i="14"/>
  <c r="I37" i="14"/>
  <c r="K73" i="13"/>
  <c r="G20" i="13"/>
  <c r="D33" i="12"/>
  <c r="D50" i="11"/>
  <c r="D66" i="10"/>
  <c r="D40" i="8"/>
  <c r="D15" i="7"/>
  <c r="J63" i="6"/>
  <c r="J49" i="6"/>
  <c r="F36" i="6"/>
  <c r="J25" i="6"/>
  <c r="N16" i="6"/>
  <c r="N10" i="6"/>
  <c r="J60" i="29"/>
  <c r="J60" i="28"/>
  <c r="E24" i="27"/>
  <c r="G52" i="25"/>
  <c r="D40" i="23"/>
  <c r="G18" i="22"/>
  <c r="F56" i="20"/>
  <c r="E15" i="20"/>
  <c r="L73" i="19"/>
  <c r="O68" i="19"/>
  <c r="K64" i="19"/>
  <c r="N59" i="19"/>
  <c r="Q54" i="19"/>
  <c r="M50" i="19"/>
  <c r="P45" i="19"/>
  <c r="L41" i="19"/>
  <c r="O36" i="19"/>
  <c r="K32" i="19"/>
  <c r="N27" i="19"/>
  <c r="Q22" i="19"/>
  <c r="M18" i="19"/>
  <c r="P13" i="19"/>
  <c r="L9" i="19"/>
  <c r="D44" i="18"/>
  <c r="D51" i="17"/>
  <c r="D64" i="16"/>
  <c r="D32" i="16"/>
  <c r="G72" i="15"/>
  <c r="G56" i="15"/>
  <c r="G40" i="15"/>
  <c r="G24" i="15"/>
  <c r="G8" i="15"/>
  <c r="F74" i="14"/>
  <c r="N70" i="14"/>
  <c r="D67" i="14"/>
  <c r="L63" i="14"/>
  <c r="T59" i="14"/>
  <c r="J56" i="14"/>
  <c r="R52" i="14"/>
  <c r="H49" i="14"/>
  <c r="P45" i="14"/>
  <c r="F42" i="14"/>
  <c r="N38" i="14"/>
  <c r="D35" i="14"/>
  <c r="L31" i="14"/>
  <c r="T27" i="14"/>
  <c r="J24" i="14"/>
  <c r="R20" i="14"/>
  <c r="H17" i="14"/>
  <c r="P13" i="14"/>
  <c r="F10" i="14"/>
  <c r="N76" i="13"/>
  <c r="J71" i="13"/>
  <c r="F66" i="13"/>
  <c r="N60" i="13"/>
  <c r="J55" i="13"/>
  <c r="F50" i="13"/>
  <c r="N44" i="13"/>
  <c r="J39" i="13"/>
  <c r="F34" i="13"/>
  <c r="N28" i="13"/>
  <c r="J23" i="13"/>
  <c r="F18" i="13"/>
  <c r="N12" i="13"/>
  <c r="J7" i="13"/>
  <c r="D46" i="12"/>
  <c r="D14" i="12"/>
  <c r="D25" i="10"/>
  <c r="D32" i="9"/>
  <c r="D39" i="8"/>
  <c r="E65" i="7"/>
  <c r="E33" i="7"/>
  <c r="J66" i="29"/>
  <c r="J76" i="28"/>
  <c r="E40" i="27"/>
  <c r="G58" i="25"/>
  <c r="D29" i="24"/>
  <c r="E23" i="22"/>
  <c r="F64" i="20"/>
  <c r="E23" i="20"/>
  <c r="K74" i="19"/>
  <c r="N69" i="19"/>
  <c r="Q64" i="19"/>
  <c r="M60" i="19"/>
  <c r="P55" i="19"/>
  <c r="L51" i="19"/>
  <c r="O46" i="19"/>
  <c r="K42" i="19"/>
  <c r="N37" i="19"/>
  <c r="Q32" i="19"/>
  <c r="M28" i="19"/>
  <c r="P23" i="19"/>
  <c r="L19" i="19"/>
  <c r="O14" i="19"/>
  <c r="K10" i="19"/>
  <c r="J57" i="29"/>
  <c r="D70" i="28"/>
  <c r="E16" i="27"/>
  <c r="G49" i="25"/>
  <c r="D16" i="23"/>
  <c r="G22" i="22"/>
  <c r="E64" i="20"/>
  <c r="D23" i="20"/>
  <c r="I73" i="19"/>
  <c r="E69" i="19"/>
  <c r="H64" i="19"/>
  <c r="D60" i="19"/>
  <c r="G55" i="19"/>
  <c r="J50" i="19"/>
  <c r="F46" i="19"/>
  <c r="I41" i="19"/>
  <c r="E37" i="19"/>
  <c r="H32" i="19"/>
  <c r="D28" i="19"/>
  <c r="G23" i="19"/>
  <c r="J18" i="19"/>
  <c r="F14" i="19"/>
  <c r="I9" i="19"/>
  <c r="D49" i="18"/>
  <c r="D56" i="17"/>
  <c r="D71" i="16"/>
  <c r="D39" i="16"/>
  <c r="D7" i="16"/>
  <c r="F62" i="15"/>
  <c r="F46" i="15"/>
  <c r="F30" i="15"/>
  <c r="F14" i="15"/>
  <c r="S74" i="14"/>
  <c r="S70" i="14"/>
  <c r="S66" i="14"/>
  <c r="S62" i="14"/>
  <c r="S58" i="14"/>
  <c r="S54" i="14"/>
  <c r="S50" i="14"/>
  <c r="S46" i="14"/>
  <c r="S42" i="14"/>
  <c r="S38" i="14"/>
  <c r="S34" i="14"/>
  <c r="S30" i="14"/>
  <c r="S26" i="14"/>
  <c r="S22" i="14"/>
  <c r="S18" i="14"/>
  <c r="S14" i="14"/>
  <c r="S10" i="14"/>
  <c r="K76" i="13"/>
  <c r="K68" i="13"/>
  <c r="K60" i="13"/>
  <c r="K52" i="13"/>
  <c r="K44" i="13"/>
  <c r="K36" i="13"/>
  <c r="K28" i="13"/>
  <c r="K20" i="13"/>
  <c r="K12" i="13"/>
  <c r="E66" i="12"/>
  <c r="E34" i="12"/>
  <c r="D73" i="11"/>
  <c r="D57" i="11"/>
  <c r="D41" i="11"/>
  <c r="D25" i="11"/>
  <c r="D9" i="11"/>
  <c r="D22" i="10"/>
  <c r="D21" i="9"/>
  <c r="D28" i="8"/>
  <c r="E56" i="7"/>
  <c r="E24" i="7"/>
  <c r="E10" i="24"/>
  <c r="O53" i="19"/>
  <c r="I15" i="19"/>
  <c r="E39" i="16"/>
  <c r="F27" i="15"/>
  <c r="H68" i="14"/>
  <c r="D54" i="14"/>
  <c r="R39" i="14"/>
  <c r="N25" i="14"/>
  <c r="J11" i="14"/>
  <c r="L54" i="13"/>
  <c r="L22" i="13"/>
  <c r="D8" i="12"/>
  <c r="E13" i="11"/>
  <c r="D54" i="7"/>
  <c r="M66" i="6"/>
  <c r="M50" i="6"/>
  <c r="M34" i="6"/>
  <c r="M18" i="6"/>
  <c r="G70" i="5"/>
  <c r="G54" i="5"/>
  <c r="G38" i="5"/>
  <c r="G22" i="5"/>
  <c r="O76" i="4"/>
  <c r="I71" i="4"/>
  <c r="M65" i="4"/>
  <c r="O60" i="4"/>
  <c r="I55" i="4"/>
  <c r="M49" i="4"/>
  <c r="O44" i="4"/>
  <c r="I39" i="4"/>
  <c r="M33" i="4"/>
  <c r="O28" i="4"/>
  <c r="I23" i="4"/>
  <c r="M17" i="4"/>
  <c r="O12" i="4"/>
  <c r="I7" i="4"/>
  <c r="L74" i="19"/>
  <c r="F36" i="19"/>
  <c r="D43" i="18"/>
  <c r="F64" i="15"/>
  <c r="Q76" i="14"/>
  <c r="Q60" i="14"/>
  <c r="Q44" i="14"/>
  <c r="Q28" i="14"/>
  <c r="Q12" i="14"/>
  <c r="E62" i="13"/>
  <c r="M40" i="13"/>
  <c r="I19" i="13"/>
  <c r="E16" i="12"/>
  <c r="F19" i="11"/>
  <c r="D38" i="8"/>
  <c r="D72" i="6"/>
  <c r="D56" i="6"/>
  <c r="D40" i="6"/>
  <c r="D24" i="6"/>
  <c r="D8" i="6"/>
  <c r="F66" i="5"/>
  <c r="H55" i="5"/>
  <c r="D45" i="5"/>
  <c r="F34" i="5"/>
  <c r="H23" i="5"/>
  <c r="D13" i="5"/>
  <c r="R74" i="4"/>
  <c r="R70" i="4"/>
  <c r="R66" i="4"/>
  <c r="F18" i="11"/>
  <c r="D27" i="16"/>
  <c r="D16" i="8"/>
  <c r="J52" i="29"/>
  <c r="D73" i="19"/>
  <c r="G36" i="19"/>
  <c r="D43" i="17"/>
  <c r="P73" i="14"/>
  <c r="H45" i="14"/>
  <c r="R16" i="14"/>
  <c r="J49" i="13"/>
  <c r="E75" i="12"/>
  <c r="J58" i="29"/>
  <c r="J73" i="19"/>
  <c r="F37" i="19"/>
  <c r="F64" i="28"/>
  <c r="L68" i="19"/>
  <c r="O31" i="19"/>
  <c r="E68" i="16"/>
  <c r="K70" i="14"/>
  <c r="K38" i="14"/>
  <c r="G75" i="13"/>
  <c r="G11" i="13"/>
  <c r="D14" i="10"/>
  <c r="D18" i="16"/>
  <c r="H17" i="13"/>
  <c r="E69" i="5"/>
  <c r="S54" i="4"/>
  <c r="G12" i="4"/>
  <c r="D37" i="16"/>
  <c r="K55" i="14"/>
  <c r="G9" i="14"/>
  <c r="M24" i="13"/>
  <c r="D72" i="10"/>
  <c r="L54" i="6"/>
  <c r="D12" i="6"/>
  <c r="D53" i="5"/>
  <c r="D25" i="5"/>
  <c r="H75" i="4"/>
  <c r="F68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D32" i="23"/>
  <c r="N52" i="19"/>
  <c r="L18" i="19"/>
  <c r="D58" i="16"/>
  <c r="G38" i="15"/>
  <c r="N69" i="14"/>
  <c r="J55" i="14"/>
  <c r="F41" i="14"/>
  <c r="T26" i="14"/>
  <c r="P12" i="14"/>
  <c r="H59" i="13"/>
  <c r="H27" i="13"/>
  <c r="E37" i="12"/>
  <c r="E27" i="11"/>
  <c r="D69" i="8"/>
  <c r="G65" i="6"/>
  <c r="G33" i="6"/>
  <c r="G74" i="5"/>
  <c r="G59" i="5"/>
  <c r="G43" i="5"/>
  <c r="G27" i="5"/>
  <c r="G11" i="5"/>
  <c r="S73" i="4"/>
  <c r="E68" i="4"/>
  <c r="G63" i="4"/>
  <c r="S57" i="4"/>
  <c r="E52" i="4"/>
  <c r="G47" i="4"/>
  <c r="S41" i="4"/>
  <c r="E36" i="4"/>
  <c r="G31" i="4"/>
  <c r="S25" i="4"/>
  <c r="E20" i="4"/>
  <c r="G15" i="4"/>
  <c r="S9" i="4"/>
  <c r="K36" i="22"/>
  <c r="Q47" i="19"/>
  <c r="O13" i="19"/>
  <c r="E34" i="16"/>
  <c r="F24" i="15"/>
  <c r="O65" i="14"/>
  <c r="O49" i="14"/>
  <c r="O33" i="14"/>
  <c r="O17" i="14"/>
  <c r="I69" i="13"/>
  <c r="E48" i="13"/>
  <c r="M26" i="13"/>
  <c r="D67" i="12"/>
  <c r="F41" i="11"/>
  <c r="D15" i="9"/>
  <c r="J74" i="6"/>
  <c r="N63" i="6"/>
  <c r="F53" i="6"/>
  <c r="J42" i="6"/>
  <c r="N31" i="6"/>
  <c r="F21" i="6"/>
  <c r="J10" i="6"/>
  <c r="F67" i="5"/>
  <c r="H56" i="5"/>
  <c r="D46" i="5"/>
  <c r="F35" i="5"/>
  <c r="H24" i="5"/>
  <c r="D14" i="5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J64" i="19"/>
  <c r="H30" i="19"/>
  <c r="D17" i="17"/>
  <c r="E56" i="15"/>
  <c r="P72" i="14"/>
  <c r="L58" i="14"/>
  <c r="H44" i="14"/>
  <c r="D30" i="14"/>
  <c r="R15" i="14"/>
  <c r="H61" i="13"/>
  <c r="H29" i="13"/>
  <c r="D24" i="12"/>
  <c r="E25" i="11"/>
  <c r="D29" i="8"/>
  <c r="I71" i="6"/>
  <c r="I55" i="6"/>
  <c r="I39" i="6"/>
  <c r="I23" i="6"/>
  <c r="I7" i="6"/>
  <c r="E63" i="5"/>
  <c r="E47" i="5"/>
  <c r="E31" i="5"/>
  <c r="E15" i="5"/>
  <c r="O74" i="4"/>
  <c r="I69" i="4"/>
  <c r="M63" i="4"/>
  <c r="O58" i="4"/>
  <c r="I53" i="4"/>
  <c r="M47" i="4"/>
  <c r="O42" i="4"/>
  <c r="I37" i="4"/>
  <c r="M31" i="4"/>
  <c r="O26" i="4"/>
  <c r="I21" i="4"/>
  <c r="M15" i="4"/>
  <c r="O10" i="4"/>
  <c r="E64" i="27"/>
  <c r="N76" i="19"/>
  <c r="L42" i="19"/>
  <c r="D59" i="18"/>
  <c r="D21" i="16"/>
  <c r="E29" i="15"/>
  <c r="G65" i="14"/>
  <c r="G49" i="14"/>
  <c r="G33" i="14"/>
  <c r="G17" i="14"/>
  <c r="I71" i="13"/>
  <c r="E50" i="13"/>
  <c r="M28" i="13"/>
  <c r="I7" i="13"/>
  <c r="F55" i="11"/>
  <c r="D24" i="10"/>
  <c r="D25" i="7"/>
  <c r="L64" i="6"/>
  <c r="L48" i="6"/>
  <c r="L32" i="6"/>
  <c r="L16" i="6"/>
  <c r="H69" i="5"/>
  <c r="D59" i="5"/>
  <c r="F48" i="5"/>
  <c r="H37" i="5"/>
  <c r="D27" i="5"/>
  <c r="F16" i="5"/>
  <c r="R76" i="4"/>
  <c r="R72" i="4"/>
  <c r="R68" i="4"/>
  <c r="R64" i="4"/>
  <c r="R60" i="4"/>
  <c r="R56" i="4"/>
  <c r="R52" i="4"/>
  <c r="R48" i="4"/>
  <c r="R44" i="4"/>
  <c r="R40" i="4"/>
  <c r="R36" i="4"/>
  <c r="R32" i="4"/>
  <c r="R28" i="4"/>
  <c r="R24" i="4"/>
  <c r="R20" i="4"/>
  <c r="R16" i="4"/>
  <c r="R12" i="4"/>
  <c r="R8" i="4"/>
  <c r="E55" i="26"/>
  <c r="F76" i="19"/>
  <c r="D42" i="19"/>
  <c r="D58" i="18"/>
  <c r="E31" i="16"/>
  <c r="G22" i="15"/>
  <c r="F65" i="14"/>
  <c r="T50" i="14"/>
  <c r="P36" i="14"/>
  <c r="L22" i="14"/>
  <c r="H8" i="14"/>
  <c r="H47" i="13"/>
  <c r="H15" i="13"/>
  <c r="E63" i="11"/>
  <c r="R21" i="14"/>
  <c r="I65" i="14"/>
  <c r="F76" i="6"/>
  <c r="L54" i="28"/>
  <c r="G68" i="19"/>
  <c r="J31" i="19"/>
  <c r="E61" i="16"/>
  <c r="F70" i="14"/>
  <c r="P41" i="14"/>
  <c r="H13" i="14"/>
  <c r="F44" i="13"/>
  <c r="E43" i="12"/>
  <c r="L70" i="28"/>
  <c r="F69" i="19"/>
  <c r="I32" i="19"/>
  <c r="D52" i="26"/>
  <c r="O63" i="19"/>
  <c r="K27" i="19"/>
  <c r="E36" i="16"/>
  <c r="K66" i="14"/>
  <c r="K34" i="14"/>
  <c r="G67" i="13"/>
  <c r="D61" i="12"/>
  <c r="D13" i="9"/>
  <c r="D21" i="15"/>
  <c r="E69" i="11"/>
  <c r="E53" i="5"/>
  <c r="E49" i="4"/>
  <c r="J19" i="29"/>
  <c r="D58" i="15"/>
  <c r="I48" i="14"/>
  <c r="K7" i="14"/>
  <c r="M16" i="13"/>
  <c r="D23" i="9"/>
  <c r="D52" i="6"/>
  <c r="E76" i="5"/>
  <c r="H47" i="5"/>
  <c r="F22" i="5"/>
  <c r="J74" i="4"/>
  <c r="P67" i="4"/>
  <c r="H63" i="4"/>
  <c r="H59" i="4"/>
  <c r="H55" i="4"/>
  <c r="H51" i="4"/>
  <c r="H47" i="4"/>
  <c r="H43" i="4"/>
  <c r="H39" i="4"/>
  <c r="H35" i="4"/>
  <c r="H31" i="4"/>
  <c r="H27" i="4"/>
  <c r="H23" i="4"/>
  <c r="H19" i="4"/>
  <c r="H15" i="4"/>
  <c r="H11" i="4"/>
  <c r="H7" i="4"/>
  <c r="E43" i="22"/>
  <c r="J48" i="19"/>
  <c r="H14" i="19"/>
  <c r="E47" i="16"/>
  <c r="E32" i="15"/>
  <c r="R67" i="14"/>
  <c r="N53" i="14"/>
  <c r="J39" i="14"/>
  <c r="F25" i="14"/>
  <c r="T10" i="14"/>
  <c r="L56" i="13"/>
  <c r="L24" i="13"/>
  <c r="D16" i="12"/>
  <c r="E19" i="11"/>
  <c r="D37" i="8"/>
  <c r="G61" i="6"/>
  <c r="G29" i="6"/>
  <c r="D73" i="5"/>
  <c r="E58" i="5"/>
  <c r="E42" i="5"/>
  <c r="E26" i="5"/>
  <c r="E10" i="5"/>
  <c r="M72" i="4"/>
  <c r="O67" i="4"/>
  <c r="I62" i="4"/>
  <c r="M56" i="4"/>
  <c r="O51" i="4"/>
  <c r="I46" i="4"/>
  <c r="M40" i="4"/>
  <c r="O35" i="4"/>
  <c r="I30" i="4"/>
  <c r="M24" i="4"/>
  <c r="O19" i="4"/>
  <c r="I14" i="4"/>
  <c r="M8" i="4"/>
  <c r="I60" i="20"/>
  <c r="M43" i="19"/>
  <c r="K9" i="19"/>
  <c r="D13" i="16"/>
  <c r="D18" i="15"/>
  <c r="S63" i="14"/>
  <c r="S47" i="14"/>
  <c r="S31" i="14"/>
  <c r="S15" i="14"/>
  <c r="M66" i="13"/>
  <c r="I45" i="13"/>
  <c r="E24" i="13"/>
  <c r="E56" i="12"/>
  <c r="F33" i="11"/>
  <c r="D62" i="8"/>
  <c r="F73" i="6"/>
  <c r="J62" i="6"/>
  <c r="N51" i="6"/>
  <c r="F41" i="6"/>
  <c r="J30" i="6"/>
  <c r="N19" i="6"/>
  <c r="F9" i="6"/>
  <c r="D66" i="5"/>
  <c r="F55" i="5"/>
  <c r="H44" i="5"/>
  <c r="D34" i="5"/>
  <c r="F23" i="5"/>
  <c r="H12" i="5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F60" i="19"/>
  <c r="D26" i="19"/>
  <c r="D66" i="16"/>
  <c r="F43" i="15"/>
  <c r="T70" i="14"/>
  <c r="P56" i="14"/>
  <c r="L42" i="14"/>
  <c r="H28" i="14"/>
  <c r="D14" i="14"/>
  <c r="L58" i="13"/>
  <c r="L26" i="13"/>
  <c r="E13" i="12"/>
  <c r="E17" i="11"/>
  <c r="D70" i="7"/>
  <c r="M68" i="6"/>
  <c r="M52" i="6"/>
  <c r="M36" i="6"/>
  <c r="M20" i="6"/>
  <c r="H75" i="5"/>
  <c r="G60" i="5"/>
  <c r="G44" i="5"/>
  <c r="G28" i="5"/>
  <c r="G12" i="5"/>
  <c r="G74" i="4"/>
  <c r="S68" i="4"/>
  <c r="E63" i="4"/>
  <c r="G58" i="4"/>
  <c r="S52" i="4"/>
  <c r="E47" i="4"/>
  <c r="G42" i="4"/>
  <c r="S36" i="4"/>
  <c r="E31" i="4"/>
  <c r="G26" i="4"/>
  <c r="S20" i="4"/>
  <c r="E15" i="4"/>
  <c r="G10" i="4"/>
  <c r="D68" i="26"/>
  <c r="J72" i="19"/>
  <c r="H38" i="19"/>
  <c r="D27" i="18"/>
  <c r="E10" i="16"/>
  <c r="F16" i="15"/>
  <c r="K63" i="14"/>
  <c r="K47" i="14"/>
  <c r="K31" i="14"/>
  <c r="K15" i="14"/>
  <c r="M68" i="13"/>
  <c r="I47" i="13"/>
  <c r="E26" i="13"/>
  <c r="D75" i="12"/>
  <c r="F47" i="11"/>
  <c r="D71" i="9"/>
  <c r="E14" i="7"/>
  <c r="D62" i="6"/>
  <c r="D46" i="6"/>
  <c r="D30" i="6"/>
  <c r="D14" i="6"/>
  <c r="F68" i="5"/>
  <c r="H57" i="5"/>
  <c r="D47" i="5"/>
  <c r="F36" i="5"/>
  <c r="H25" i="5"/>
  <c r="D15" i="5"/>
  <c r="J76" i="4"/>
  <c r="J72" i="4"/>
  <c r="J68" i="4"/>
  <c r="J64" i="4"/>
  <c r="J60" i="4"/>
  <c r="J56" i="4"/>
  <c r="J52" i="4"/>
  <c r="J48" i="4"/>
  <c r="J44" i="4"/>
  <c r="J40" i="4"/>
  <c r="J36" i="4"/>
  <c r="J32" i="4"/>
  <c r="J28" i="4"/>
  <c r="J24" i="4"/>
  <c r="J20" i="4"/>
  <c r="J16" i="4"/>
  <c r="J12" i="4"/>
  <c r="J8" i="4"/>
  <c r="G43" i="25"/>
  <c r="Q71" i="19"/>
  <c r="O37" i="19"/>
  <c r="D26" i="18"/>
  <c r="D10" i="16"/>
  <c r="E16" i="15"/>
  <c r="J63" i="14"/>
  <c r="F49" i="14"/>
  <c r="T34" i="14"/>
  <c r="P20" i="14"/>
  <c r="L76" i="13"/>
  <c r="L44" i="13"/>
  <c r="L12" i="13"/>
  <c r="E55" i="11"/>
  <c r="D23" i="10"/>
  <c r="D14" i="7"/>
  <c r="G47" i="6"/>
  <c r="G15" i="6"/>
  <c r="E68" i="5"/>
  <c r="E52" i="5"/>
  <c r="E36" i="5"/>
  <c r="E20" i="5"/>
  <c r="S75" i="4"/>
  <c r="E70" i="4"/>
  <c r="G65" i="4"/>
  <c r="S59" i="4"/>
  <c r="E54" i="4"/>
  <c r="G49" i="4"/>
  <c r="S43" i="4"/>
  <c r="E38" i="4"/>
  <c r="G33" i="4"/>
  <c r="S27" i="4"/>
  <c r="E22" i="4"/>
  <c r="G17" i="4"/>
  <c r="S11" i="4"/>
  <c r="M11" i="19"/>
  <c r="E36" i="13"/>
  <c r="L43" i="13"/>
  <c r="I33" i="14"/>
  <c r="N62" i="6"/>
  <c r="G69" i="26"/>
  <c r="J63" i="19"/>
  <c r="F27" i="19"/>
  <c r="E29" i="16"/>
  <c r="N66" i="14"/>
  <c r="F38" i="14"/>
  <c r="P9" i="14"/>
  <c r="N38" i="13"/>
  <c r="E11" i="12"/>
  <c r="D19" i="27"/>
  <c r="I64" i="19"/>
  <c r="E28" i="19"/>
  <c r="G41" i="25"/>
  <c r="K59" i="19"/>
  <c r="N22" i="19"/>
  <c r="E75" i="15"/>
  <c r="K62" i="14"/>
  <c r="K30" i="14"/>
  <c r="G59" i="13"/>
  <c r="D29" i="12"/>
  <c r="D20" i="8"/>
  <c r="L66" i="14"/>
  <c r="D47" i="10"/>
  <c r="E37" i="5"/>
  <c r="G44" i="4"/>
  <c r="H70" i="19"/>
  <c r="G51" i="15"/>
  <c r="G41" i="14"/>
  <c r="I67" i="13"/>
  <c r="E14" i="13"/>
  <c r="D73" i="7"/>
  <c r="D44" i="6"/>
  <c r="H74" i="5"/>
  <c r="H43" i="5"/>
  <c r="D21" i="5"/>
  <c r="T73" i="4"/>
  <c r="H67" i="4"/>
  <c r="R62" i="4"/>
  <c r="R58" i="4"/>
  <c r="R54" i="4"/>
  <c r="R50" i="4"/>
  <c r="R46" i="4"/>
  <c r="R42" i="4"/>
  <c r="R38" i="4"/>
  <c r="R34" i="4"/>
  <c r="R30" i="4"/>
  <c r="R26" i="4"/>
  <c r="R22" i="4"/>
  <c r="R18" i="4"/>
  <c r="R14" i="4"/>
  <c r="R10" i="4"/>
  <c r="J75" i="29"/>
  <c r="F65" i="20"/>
  <c r="F44" i="19"/>
  <c r="D10" i="19"/>
  <c r="D26" i="16"/>
  <c r="F19" i="15"/>
  <c r="D66" i="14"/>
  <c r="R51" i="14"/>
  <c r="N37" i="14"/>
  <c r="J23" i="14"/>
  <c r="F9" i="14"/>
  <c r="H51" i="13"/>
  <c r="H19" i="13"/>
  <c r="E75" i="11"/>
  <c r="E11" i="11"/>
  <c r="D62" i="7"/>
  <c r="G57" i="6"/>
  <c r="G25" i="6"/>
  <c r="G71" i="5"/>
  <c r="G55" i="5"/>
  <c r="G39" i="5"/>
  <c r="G23" i="5"/>
  <c r="G7" i="5"/>
  <c r="E72" i="4"/>
  <c r="G67" i="4"/>
  <c r="S61" i="4"/>
  <c r="E56" i="4"/>
  <c r="G51" i="4"/>
  <c r="S45" i="4"/>
  <c r="E40" i="4"/>
  <c r="G35" i="4"/>
  <c r="S29" i="4"/>
  <c r="E24" i="4"/>
  <c r="G19" i="4"/>
  <c r="S13" i="4"/>
  <c r="E8" i="4"/>
  <c r="E24" i="20"/>
  <c r="I39" i="19"/>
  <c r="D67" i="18"/>
  <c r="G75" i="15"/>
  <c r="G11" i="15"/>
  <c r="E62" i="14"/>
  <c r="E46" i="14"/>
  <c r="E30" i="14"/>
  <c r="E14" i="14"/>
  <c r="E64" i="13"/>
  <c r="M42" i="13"/>
  <c r="I21" i="13"/>
  <c r="D35" i="12"/>
  <c r="F25" i="11"/>
  <c r="D30" i="8"/>
  <c r="N71" i="6"/>
  <c r="F61" i="6"/>
  <c r="J50" i="6"/>
  <c r="N39" i="6"/>
  <c r="F29" i="6"/>
  <c r="J18" i="6"/>
  <c r="N7" i="6"/>
  <c r="H64" i="5"/>
  <c r="D54" i="5"/>
  <c r="F43" i="5"/>
  <c r="H32" i="5"/>
  <c r="D22" i="5"/>
  <c r="F11" i="5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J59" i="29"/>
  <c r="Q55" i="19"/>
  <c r="O21" i="19"/>
  <c r="E55" i="16"/>
  <c r="D37" i="15"/>
  <c r="F69" i="14"/>
  <c r="T54" i="14"/>
  <c r="P40" i="14"/>
  <c r="L26" i="14"/>
  <c r="H12" i="14"/>
  <c r="H53" i="13"/>
  <c r="H21" i="13"/>
  <c r="E73" i="11"/>
  <c r="E9" i="11"/>
  <c r="E59" i="7"/>
  <c r="I67" i="6"/>
  <c r="I51" i="6"/>
  <c r="I35" i="6"/>
  <c r="I19" i="6"/>
  <c r="D74" i="5"/>
  <c r="E59" i="5"/>
  <c r="E43" i="5"/>
  <c r="E27" i="5"/>
  <c r="E11" i="5"/>
  <c r="I73" i="4"/>
  <c r="M67" i="4"/>
  <c r="O62" i="4"/>
  <c r="I57" i="4"/>
  <c r="M51" i="4"/>
  <c r="O46" i="4"/>
  <c r="I41" i="4"/>
  <c r="M35" i="4"/>
  <c r="O30" i="4"/>
  <c r="I25" i="4"/>
  <c r="M19" i="4"/>
  <c r="O14" i="4"/>
  <c r="I9" i="4"/>
  <c r="G51" i="25"/>
  <c r="F68" i="19"/>
  <c r="D34" i="19"/>
  <c r="D74" i="17"/>
  <c r="D74" i="15"/>
  <c r="D10" i="15"/>
  <c r="O61" i="14"/>
  <c r="O45" i="14"/>
  <c r="O29" i="14"/>
  <c r="O13" i="14"/>
  <c r="E66" i="13"/>
  <c r="M44" i="13"/>
  <c r="I23" i="13"/>
  <c r="E64" i="12"/>
  <c r="F39" i="11"/>
  <c r="D39" i="9"/>
  <c r="L76" i="6"/>
  <c r="L60" i="6"/>
  <c r="L44" i="6"/>
  <c r="L28" i="6"/>
  <c r="L12" i="6"/>
  <c r="D67" i="5"/>
  <c r="F56" i="5"/>
  <c r="H45" i="5"/>
  <c r="D35" i="5"/>
  <c r="F24" i="5"/>
  <c r="H13" i="5"/>
  <c r="T75" i="4"/>
  <c r="T71" i="4"/>
  <c r="T67" i="4"/>
  <c r="T63" i="4"/>
  <c r="T59" i="4"/>
  <c r="T55" i="4"/>
  <c r="T51" i="4"/>
  <c r="T47" i="4"/>
  <c r="T43" i="4"/>
  <c r="T39" i="4"/>
  <c r="T35" i="4"/>
  <c r="T31" i="4"/>
  <c r="T27" i="4"/>
  <c r="T23" i="4"/>
  <c r="T19" i="4"/>
  <c r="T15" i="4"/>
  <c r="T11" i="4"/>
  <c r="T7" i="4"/>
  <c r="D53" i="24"/>
  <c r="M67" i="19"/>
  <c r="K33" i="19"/>
  <c r="D73" i="17"/>
  <c r="F67" i="15"/>
  <c r="R75" i="14"/>
  <c r="N61" i="14"/>
  <c r="J47" i="14"/>
  <c r="F33" i="14"/>
  <c r="T18" i="14"/>
  <c r="H71" i="13"/>
  <c r="H39" i="13"/>
  <c r="H7" i="13"/>
  <c r="E47" i="11"/>
  <c r="D70" i="9"/>
  <c r="G75" i="6"/>
  <c r="G43" i="6"/>
  <c r="G11" i="6"/>
  <c r="G65" i="5"/>
  <c r="G49" i="5"/>
  <c r="G33" i="5"/>
  <c r="G17" i="5"/>
  <c r="M74" i="4"/>
  <c r="O69" i="4"/>
  <c r="I64" i="4"/>
  <c r="M58" i="4"/>
  <c r="O53" i="4"/>
  <c r="I48" i="4"/>
  <c r="M42" i="4"/>
  <c r="O37" i="4"/>
  <c r="I32" i="4"/>
  <c r="M26" i="4"/>
  <c r="O21" i="4"/>
  <c r="I16" i="4"/>
  <c r="M10" i="4"/>
  <c r="E58" i="11"/>
  <c r="K65" i="13"/>
  <c r="J47" i="6"/>
  <c r="G44" i="25"/>
  <c r="F59" i="19"/>
  <c r="I22" i="19"/>
  <c r="D71" i="15"/>
  <c r="D63" i="14"/>
  <c r="N34" i="14"/>
  <c r="F76" i="13"/>
  <c r="J33" i="13"/>
  <c r="D17" i="10"/>
  <c r="G50" i="25"/>
  <c r="E60" i="19"/>
  <c r="H23" i="19"/>
  <c r="I73" i="22"/>
  <c r="N54" i="19"/>
  <c r="Q17" i="19"/>
  <c r="E59" i="15"/>
  <c r="K58" i="14"/>
  <c r="K26" i="14"/>
  <c r="G51" i="13"/>
  <c r="D71" i="11"/>
  <c r="D51" i="7"/>
  <c r="H52" i="14"/>
  <c r="E43" i="7"/>
  <c r="E21" i="5"/>
  <c r="S38" i="4"/>
  <c r="Q31" i="19"/>
  <c r="G19" i="15"/>
  <c r="K39" i="14"/>
  <c r="I59" i="13"/>
  <c r="E48" i="12"/>
  <c r="E62" i="7"/>
  <c r="L38" i="6"/>
  <c r="D69" i="5"/>
  <c r="F42" i="5"/>
  <c r="H15" i="5"/>
  <c r="P71" i="4"/>
  <c r="J66" i="4"/>
  <c r="J62" i="4"/>
  <c r="J58" i="4"/>
  <c r="J54" i="4"/>
  <c r="J50" i="4"/>
  <c r="J46" i="4"/>
  <c r="J42" i="4"/>
  <c r="J38" i="4"/>
  <c r="J34" i="4"/>
  <c r="J30" i="4"/>
  <c r="J26" i="4"/>
  <c r="J22" i="4"/>
  <c r="J18" i="4"/>
  <c r="J14" i="4"/>
  <c r="J10" i="4"/>
  <c r="J11" i="29"/>
  <c r="I28" i="20"/>
  <c r="Q39" i="19"/>
  <c r="D74" i="18"/>
  <c r="E15" i="16"/>
  <c r="D13" i="15"/>
  <c r="H64" i="14"/>
  <c r="D50" i="14"/>
  <c r="R35" i="14"/>
  <c r="N21" i="14"/>
  <c r="J7" i="14"/>
  <c r="L48" i="13"/>
  <c r="L16" i="13"/>
  <c r="E67" i="11"/>
  <c r="D71" i="10"/>
  <c r="E51" i="7"/>
  <c r="G53" i="6"/>
  <c r="G21" i="6"/>
  <c r="E70" i="5"/>
  <c r="E54" i="5"/>
  <c r="E38" i="5"/>
  <c r="E22" i="5"/>
  <c r="M76" i="4"/>
  <c r="O71" i="4"/>
  <c r="I66" i="4"/>
  <c r="M60" i="4"/>
  <c r="O55" i="4"/>
  <c r="I50" i="4"/>
  <c r="M44" i="4"/>
  <c r="O39" i="4"/>
  <c r="I34" i="4"/>
  <c r="M28" i="4"/>
  <c r="O23" i="4"/>
  <c r="I18" i="4"/>
  <c r="M12" i="4"/>
  <c r="O7" i="4"/>
  <c r="K73" i="19"/>
  <c r="E35" i="19"/>
  <c r="D35" i="18"/>
  <c r="E69" i="15"/>
  <c r="I76" i="14"/>
  <c r="I60" i="14"/>
  <c r="I44" i="14"/>
  <c r="I28" i="14"/>
  <c r="I12" i="14"/>
  <c r="I61" i="13"/>
  <c r="E40" i="13"/>
  <c r="M18" i="13"/>
  <c r="E24" i="12"/>
  <c r="F17" i="11"/>
  <c r="E70" i="7"/>
  <c r="J70" i="6"/>
  <c r="N59" i="6"/>
  <c r="F49" i="6"/>
  <c r="J38" i="6"/>
  <c r="N27" i="6"/>
  <c r="F17" i="6"/>
  <c r="F74" i="5"/>
  <c r="F63" i="5"/>
  <c r="H52" i="5"/>
  <c r="D42" i="5"/>
  <c r="F31" i="5"/>
  <c r="H20" i="5"/>
  <c r="D10" i="5"/>
  <c r="H74" i="4"/>
  <c r="H70" i="4"/>
  <c r="H66" i="4"/>
  <c r="H62" i="4"/>
  <c r="H58" i="4"/>
  <c r="H54" i="4"/>
  <c r="H50" i="4"/>
  <c r="H46" i="4"/>
  <c r="H42" i="4"/>
  <c r="H38" i="4"/>
  <c r="H34" i="4"/>
  <c r="H30" i="4"/>
  <c r="H26" i="4"/>
  <c r="H22" i="4"/>
  <c r="H18" i="4"/>
  <c r="H14" i="4"/>
  <c r="H10" i="4"/>
  <c r="G59" i="25"/>
  <c r="M51" i="19"/>
  <c r="K17" i="19"/>
  <c r="D34" i="16"/>
  <c r="G30" i="15"/>
  <c r="J67" i="14"/>
  <c r="F53" i="14"/>
  <c r="T38" i="14"/>
  <c r="P24" i="14"/>
  <c r="L10" i="14"/>
  <c r="L50" i="13"/>
  <c r="L18" i="13"/>
  <c r="E65" i="11"/>
  <c r="D63" i="10"/>
  <c r="D38" i="7"/>
  <c r="M64" i="6"/>
  <c r="M48" i="6"/>
  <c r="M32" i="6"/>
  <c r="M16" i="6"/>
  <c r="G72" i="5"/>
  <c r="G56" i="5"/>
  <c r="G40" i="5"/>
  <c r="G24" i="5"/>
  <c r="G8" i="5"/>
  <c r="S72" i="4"/>
  <c r="E67" i="4"/>
  <c r="G62" i="4"/>
  <c r="S56" i="4"/>
  <c r="E51" i="4"/>
  <c r="G46" i="4"/>
  <c r="S40" i="4"/>
  <c r="E35" i="4"/>
  <c r="G30" i="4"/>
  <c r="S24" i="4"/>
  <c r="E19" i="4"/>
  <c r="G14" i="4"/>
  <c r="S8" i="4"/>
  <c r="E74" i="24"/>
  <c r="Q63" i="19"/>
  <c r="O29" i="19"/>
  <c r="D42" i="17"/>
  <c r="G67" i="15"/>
  <c r="S75" i="14"/>
  <c r="S59" i="14"/>
  <c r="S43" i="14"/>
  <c r="S27" i="14"/>
  <c r="S11" i="14"/>
  <c r="I63" i="13"/>
  <c r="E42" i="13"/>
  <c r="M20" i="13"/>
  <c r="D43" i="12"/>
  <c r="F31" i="11"/>
  <c r="D7" i="9"/>
  <c r="D74" i="6"/>
  <c r="D58" i="6"/>
  <c r="D42" i="6"/>
  <c r="D26" i="6"/>
  <c r="D10" i="6"/>
  <c r="H65" i="5"/>
  <c r="D55" i="5"/>
  <c r="F44" i="5"/>
  <c r="H33" i="5"/>
  <c r="D23" i="5"/>
  <c r="F12" i="5"/>
  <c r="L75" i="4"/>
  <c r="L71" i="4"/>
  <c r="L67" i="4"/>
  <c r="L63" i="4"/>
  <c r="L59" i="4"/>
  <c r="L55" i="4"/>
  <c r="L51" i="4"/>
  <c r="L47" i="4"/>
  <c r="L43" i="4"/>
  <c r="L39" i="4"/>
  <c r="L35" i="4"/>
  <c r="L31" i="4"/>
  <c r="L27" i="4"/>
  <c r="L23" i="4"/>
  <c r="L19" i="4"/>
  <c r="L15" i="4"/>
  <c r="L11" i="4"/>
  <c r="L7" i="4"/>
  <c r="K68" i="22"/>
  <c r="I63" i="19"/>
  <c r="G29" i="19"/>
  <c r="D41" i="17"/>
  <c r="D61" i="15"/>
  <c r="D74" i="14"/>
  <c r="R59" i="14"/>
  <c r="N45" i="14"/>
  <c r="J31" i="14"/>
  <c r="F17" i="14"/>
  <c r="L68" i="13"/>
  <c r="L36" i="13"/>
  <c r="D64" i="12"/>
  <c r="E39" i="11"/>
  <c r="D38" i="9"/>
  <c r="G71" i="6"/>
  <c r="G39" i="6"/>
  <c r="G7" i="6"/>
  <c r="E64" i="5"/>
  <c r="E48" i="5"/>
  <c r="E32" i="5"/>
  <c r="E16" i="5"/>
  <c r="E74" i="4"/>
  <c r="G69" i="4"/>
  <c r="S63" i="4"/>
  <c r="E58" i="4"/>
  <c r="G53" i="4"/>
  <c r="S47" i="4"/>
  <c r="E42" i="4"/>
  <c r="G37" i="4"/>
  <c r="S31" i="4"/>
  <c r="E26" i="4"/>
  <c r="G21" i="4"/>
  <c r="S15" i="4"/>
  <c r="E10" i="4"/>
  <c r="D61" i="16"/>
  <c r="E72" i="12"/>
  <c r="G76" i="5"/>
  <c r="E31" i="7"/>
  <c r="K17" i="13"/>
  <c r="N34" i="6"/>
  <c r="I69" i="22"/>
  <c r="I54" i="19"/>
  <c r="E18" i="19"/>
  <c r="D55" i="15"/>
  <c r="L59" i="14"/>
  <c r="D31" i="14"/>
  <c r="N70" i="13"/>
  <c r="F28" i="13"/>
  <c r="D24" i="9"/>
  <c r="D24" i="23"/>
  <c r="H55" i="19"/>
  <c r="D19" i="19"/>
  <c r="I9" i="22"/>
  <c r="Q49" i="19"/>
  <c r="M13" i="19"/>
  <c r="E43" i="15"/>
  <c r="K54" i="14"/>
  <c r="K22" i="14"/>
  <c r="G43" i="13"/>
  <c r="D55" i="11"/>
  <c r="D19" i="7"/>
  <c r="D38" i="14"/>
  <c r="I65" i="6"/>
  <c r="G76" i="4"/>
  <c r="E33" i="4"/>
  <c r="M27" i="19"/>
  <c r="G73" i="14"/>
  <c r="I32" i="14"/>
  <c r="M56" i="13"/>
  <c r="F75" i="11"/>
  <c r="D76" i="6"/>
  <c r="D36" i="6"/>
  <c r="D65" i="5"/>
  <c r="D37" i="5"/>
  <c r="F14" i="5"/>
  <c r="H71" i="4"/>
  <c r="T65" i="4"/>
  <c r="T61" i="4"/>
  <c r="T57" i="4"/>
  <c r="T53" i="4"/>
  <c r="T49" i="4"/>
  <c r="T45" i="4"/>
  <c r="T41" i="4"/>
  <c r="T37" i="4"/>
  <c r="T33" i="4"/>
  <c r="T29" i="4"/>
  <c r="T25" i="4"/>
  <c r="T21" i="4"/>
  <c r="T17" i="4"/>
  <c r="T13" i="4"/>
  <c r="T9" i="4"/>
  <c r="D54" i="28"/>
  <c r="D74" i="19"/>
  <c r="M35" i="19"/>
  <c r="D42" i="18"/>
  <c r="G70" i="15"/>
  <c r="P76" i="14"/>
  <c r="L62" i="14"/>
  <c r="H48" i="14"/>
  <c r="D34" i="14"/>
  <c r="R19" i="14"/>
  <c r="H75" i="13"/>
  <c r="H43" i="13"/>
  <c r="H11" i="13"/>
  <c r="E59" i="11"/>
  <c r="D39" i="10"/>
  <c r="D30" i="7"/>
  <c r="G49" i="6"/>
  <c r="G17" i="6"/>
  <c r="G67" i="5"/>
  <c r="G51" i="5"/>
  <c r="G35" i="5"/>
  <c r="G19" i="5"/>
  <c r="E76" i="4"/>
  <c r="G71" i="4"/>
  <c r="S65" i="4"/>
  <c r="E60" i="4"/>
  <c r="G55" i="4"/>
  <c r="S49" i="4"/>
  <c r="E44" i="4"/>
  <c r="G39" i="4"/>
  <c r="S33" i="4"/>
  <c r="E28" i="4"/>
  <c r="G23" i="4"/>
  <c r="S17" i="4"/>
  <c r="E12" i="4"/>
  <c r="G7" i="4"/>
  <c r="G69" i="19"/>
  <c r="P30" i="19"/>
  <c r="D50" i="17"/>
  <c r="F56" i="15"/>
  <c r="M74" i="14"/>
  <c r="M58" i="14"/>
  <c r="M42" i="14"/>
  <c r="M26" i="14"/>
  <c r="M10" i="14"/>
  <c r="M58" i="13"/>
  <c r="I37" i="13"/>
  <c r="E16" i="13"/>
  <c r="F73" i="11"/>
  <c r="F9" i="11"/>
  <c r="D49" i="7"/>
  <c r="F69" i="6"/>
  <c r="J58" i="6"/>
  <c r="N47" i="6"/>
  <c r="F37" i="6"/>
  <c r="J26" i="6"/>
  <c r="N15" i="6"/>
  <c r="H72" i="5"/>
  <c r="D62" i="5"/>
  <c r="F51" i="5"/>
  <c r="H40" i="5"/>
  <c r="D30" i="5"/>
  <c r="F19" i="5"/>
  <c r="H8" i="5"/>
  <c r="R73" i="4"/>
  <c r="R69" i="4"/>
  <c r="R65" i="4"/>
  <c r="R61" i="4"/>
  <c r="R57" i="4"/>
  <c r="R53" i="4"/>
  <c r="R49" i="4"/>
  <c r="R45" i="4"/>
  <c r="R41" i="4"/>
  <c r="R37" i="4"/>
  <c r="R33" i="4"/>
  <c r="R29" i="4"/>
  <c r="R25" i="4"/>
  <c r="R21" i="4"/>
  <c r="R17" i="4"/>
  <c r="R13" i="4"/>
  <c r="R9" i="4"/>
  <c r="G30" i="22"/>
  <c r="I47" i="19"/>
  <c r="G13" i="19"/>
  <c r="E23" i="16"/>
  <c r="E24" i="15"/>
  <c r="N65" i="14"/>
  <c r="J51" i="14"/>
  <c r="F37" i="14"/>
  <c r="T22" i="14"/>
  <c r="P8" i="14"/>
  <c r="H45" i="13"/>
  <c r="H13" i="13"/>
  <c r="E57" i="11"/>
  <c r="D31" i="10"/>
  <c r="E27" i="7"/>
  <c r="I63" i="6"/>
  <c r="I47" i="6"/>
  <c r="I31" i="6"/>
  <c r="I15" i="6"/>
  <c r="E71" i="5"/>
  <c r="E55" i="5"/>
  <c r="E39" i="5"/>
  <c r="E23" i="5"/>
  <c r="E7" i="5"/>
  <c r="M71" i="4"/>
  <c r="O66" i="4"/>
  <c r="I61" i="4"/>
  <c r="M55" i="4"/>
  <c r="O50" i="4"/>
  <c r="I45" i="4"/>
  <c r="M39" i="4"/>
  <c r="O34" i="4"/>
  <c r="I29" i="4"/>
  <c r="M23" i="4"/>
  <c r="O18" i="4"/>
  <c r="I13" i="4"/>
  <c r="M7" i="4"/>
  <c r="E75" i="22"/>
  <c r="M59" i="19"/>
  <c r="K25" i="19"/>
  <c r="D10" i="17"/>
  <c r="E61" i="15"/>
  <c r="E74" i="14"/>
  <c r="E58" i="14"/>
  <c r="E42" i="14"/>
  <c r="E26" i="14"/>
  <c r="E10" i="14"/>
  <c r="M60" i="13"/>
  <c r="I39" i="13"/>
  <c r="E18" i="13"/>
  <c r="E32" i="12"/>
  <c r="F23" i="11"/>
  <c r="D54" i="8"/>
  <c r="L72" i="6"/>
  <c r="L56" i="6"/>
  <c r="L40" i="6"/>
  <c r="L24" i="6"/>
  <c r="L8" i="6"/>
  <c r="F64" i="5"/>
  <c r="H53" i="5"/>
  <c r="D43" i="5"/>
  <c r="F32" i="5"/>
  <c r="H21" i="5"/>
  <c r="D11" i="5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I17" i="22"/>
  <c r="E59" i="19"/>
  <c r="N20" i="19"/>
  <c r="D9" i="17"/>
  <c r="G54" i="15"/>
  <c r="H72" i="14"/>
  <c r="D58" i="14"/>
  <c r="R43" i="14"/>
  <c r="N29" i="14"/>
  <c r="J15" i="14"/>
  <c r="H63" i="13"/>
  <c r="H31" i="13"/>
  <c r="E53" i="12"/>
  <c r="D20" i="26"/>
  <c r="E22" i="12"/>
  <c r="F24" i="6"/>
  <c r="D69" i="21"/>
  <c r="E50" i="19"/>
  <c r="H13" i="19"/>
  <c r="D39" i="15"/>
  <c r="T55" i="14"/>
  <c r="L27" i="14"/>
  <c r="J65" i="13"/>
  <c r="N22" i="13"/>
  <c r="D31" i="8"/>
  <c r="K16" i="22"/>
  <c r="D51" i="19"/>
  <c r="G14" i="19"/>
  <c r="H59" i="20"/>
  <c r="M45" i="19"/>
  <c r="P8" i="19"/>
  <c r="E27" i="15"/>
  <c r="K50" i="14"/>
  <c r="K18" i="14"/>
  <c r="G35" i="13"/>
  <c r="D39" i="11"/>
  <c r="D29" i="21"/>
  <c r="R23" i="14"/>
  <c r="I49" i="6"/>
  <c r="S70" i="4"/>
  <c r="G28" i="4"/>
  <c r="L10" i="19"/>
  <c r="K71" i="14"/>
  <c r="G25" i="14"/>
  <c r="E46" i="13"/>
  <c r="F67" i="11"/>
  <c r="L70" i="6"/>
  <c r="D28" i="6"/>
  <c r="H63" i="5"/>
  <c r="D33" i="5"/>
  <c r="H11" i="5"/>
  <c r="J70" i="4"/>
  <c r="L65" i="4"/>
  <c r="L61" i="4"/>
  <c r="L57" i="4"/>
  <c r="L53" i="4"/>
  <c r="L49" i="4"/>
  <c r="L45" i="4"/>
  <c r="L41" i="4"/>
  <c r="L37" i="4"/>
  <c r="L33" i="4"/>
  <c r="L29" i="4"/>
  <c r="L25" i="4"/>
  <c r="L21" i="4"/>
  <c r="L17" i="4"/>
  <c r="L13" i="4"/>
  <c r="L9" i="4"/>
  <c r="I7" i="28"/>
  <c r="O69" i="19"/>
  <c r="I31" i="19"/>
  <c r="D10" i="18"/>
  <c r="E64" i="15"/>
  <c r="T74" i="14"/>
  <c r="P60" i="14"/>
  <c r="L46" i="14"/>
  <c r="H32" i="14"/>
  <c r="D18" i="14"/>
  <c r="L72" i="13"/>
  <c r="L40" i="13"/>
  <c r="L8" i="13"/>
  <c r="E51" i="11"/>
  <c r="D7" i="10"/>
  <c r="E19" i="7"/>
  <c r="G45" i="6"/>
  <c r="G13" i="6"/>
  <c r="E66" i="5"/>
  <c r="E50" i="5"/>
  <c r="E34" i="5"/>
  <c r="E18" i="5"/>
  <c r="O75" i="4"/>
  <c r="I70" i="4"/>
  <c r="M64" i="4"/>
  <c r="O59" i="4"/>
  <c r="I54" i="4"/>
  <c r="M48" i="4"/>
  <c r="O43" i="4"/>
  <c r="I38" i="4"/>
  <c r="M32" i="4"/>
  <c r="O27" i="4"/>
  <c r="I22" i="4"/>
  <c r="M16" i="4"/>
  <c r="O11" i="4"/>
  <c r="J67" i="29"/>
  <c r="N60" i="19"/>
  <c r="L26" i="19"/>
  <c r="D18" i="17"/>
  <c r="D50" i="15"/>
  <c r="Q72" i="14"/>
  <c r="Q56" i="14"/>
  <c r="Q40" i="14"/>
  <c r="Q24" i="14"/>
  <c r="Q8" i="14"/>
  <c r="E56" i="13"/>
  <c r="M34" i="13"/>
  <c r="I13" i="13"/>
  <c r="F65" i="11"/>
  <c r="D64" i="10"/>
  <c r="E38" i="7"/>
  <c r="N67" i="6"/>
  <c r="F57" i="6"/>
  <c r="J46" i="6"/>
  <c r="N35" i="6"/>
  <c r="F25" i="6"/>
  <c r="J14" i="6"/>
  <c r="F71" i="5"/>
  <c r="H60" i="5"/>
  <c r="D50" i="5"/>
  <c r="F39" i="5"/>
  <c r="H28" i="5"/>
  <c r="D18" i="5"/>
  <c r="F7" i="5"/>
  <c r="J73" i="4"/>
  <c r="J69" i="4"/>
  <c r="J65" i="4"/>
  <c r="J61" i="4"/>
  <c r="J57" i="4"/>
  <c r="J53" i="4"/>
  <c r="J49" i="4"/>
  <c r="J45" i="4"/>
  <c r="J41" i="4"/>
  <c r="J37" i="4"/>
  <c r="J33" i="4"/>
  <c r="J29" i="4"/>
  <c r="J25" i="4"/>
  <c r="J21" i="4"/>
  <c r="J17" i="4"/>
  <c r="J13" i="4"/>
  <c r="J9" i="4"/>
  <c r="E56" i="20"/>
  <c r="E43" i="19"/>
  <c r="D66" i="18"/>
  <c r="F75" i="15"/>
  <c r="F11" i="15"/>
  <c r="R63" i="14"/>
  <c r="N49" i="14"/>
  <c r="J35" i="14"/>
  <c r="F21" i="14"/>
  <c r="L74" i="13"/>
  <c r="L42" i="13"/>
  <c r="L10" i="13"/>
  <c r="E49" i="11"/>
  <c r="D46" i="9"/>
  <c r="M76" i="6"/>
  <c r="M60" i="6"/>
  <c r="M44" i="6"/>
  <c r="M28" i="6"/>
  <c r="M12" i="6"/>
  <c r="G68" i="5"/>
  <c r="G52" i="5"/>
  <c r="G36" i="5"/>
  <c r="G20" i="5"/>
  <c r="S76" i="4"/>
  <c r="E71" i="4"/>
  <c r="G66" i="4"/>
  <c r="S60" i="4"/>
  <c r="E55" i="4"/>
  <c r="G50" i="4"/>
  <c r="S44" i="4"/>
  <c r="E39" i="4"/>
  <c r="G34" i="4"/>
  <c r="S28" i="4"/>
  <c r="E23" i="4"/>
  <c r="G18" i="4"/>
  <c r="S12" i="4"/>
  <c r="E7" i="4"/>
  <c r="F67" i="21"/>
  <c r="I55" i="19"/>
  <c r="G21" i="19"/>
  <c r="E74" i="16"/>
  <c r="F48" i="15"/>
  <c r="I72" i="14"/>
  <c r="I56" i="14"/>
  <c r="I40" i="14"/>
  <c r="I24" i="14"/>
  <c r="I8" i="14"/>
  <c r="E58" i="13"/>
  <c r="M36" i="13"/>
  <c r="I15" i="13"/>
  <c r="D11" i="12"/>
  <c r="F15" i="11"/>
  <c r="D22" i="8"/>
  <c r="D70" i="6"/>
  <c r="D54" i="6"/>
  <c r="D38" i="6"/>
  <c r="D22" i="6"/>
  <c r="F75" i="5"/>
  <c r="D63" i="5"/>
  <c r="F52" i="5"/>
  <c r="H41" i="5"/>
  <c r="D31" i="5"/>
  <c r="F20" i="5"/>
  <c r="H9" i="5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J43" i="29"/>
  <c r="G54" i="21"/>
  <c r="P54" i="19"/>
  <c r="J16" i="19"/>
  <c r="D74" i="16"/>
  <c r="E48" i="15"/>
  <c r="L70" i="14"/>
  <c r="H56" i="14"/>
  <c r="D42" i="14"/>
  <c r="R27" i="14"/>
  <c r="N13" i="14"/>
  <c r="L60" i="13"/>
  <c r="L28" i="13"/>
  <c r="D32" i="12"/>
  <c r="E23" i="11"/>
  <c r="D21" i="8"/>
  <c r="G63" i="6"/>
  <c r="G31" i="6"/>
  <c r="E75" i="5"/>
  <c r="E60" i="5"/>
  <c r="E44" i="5"/>
  <c r="E28" i="5"/>
  <c r="E12" i="5"/>
  <c r="G73" i="4"/>
  <c r="S67" i="4"/>
  <c r="E62" i="4"/>
  <c r="G57" i="4"/>
  <c r="S51" i="4"/>
  <c r="E46" i="4"/>
  <c r="G41" i="4"/>
  <c r="S35" i="4"/>
  <c r="E30" i="4"/>
  <c r="G25" i="4"/>
  <c r="S19" i="4"/>
  <c r="E14" i="4"/>
  <c r="G9" i="4"/>
  <c r="Q48" i="14"/>
  <c r="J68" i="6"/>
  <c r="K63" i="19"/>
  <c r="D42" i="11"/>
  <c r="J15" i="6"/>
  <c r="I51" i="20"/>
  <c r="H45" i="19"/>
  <c r="D9" i="19"/>
  <c r="D23" i="15"/>
  <c r="J52" i="14"/>
  <c r="T23" i="14"/>
  <c r="F60" i="13"/>
  <c r="J17" i="13"/>
  <c r="D60" i="7"/>
  <c r="I59" i="20"/>
  <c r="G46" i="19"/>
  <c r="J9" i="19"/>
  <c r="G18" i="20"/>
  <c r="P40" i="19"/>
  <c r="D41" i="18"/>
  <c r="E11" i="15"/>
  <c r="K46" i="14"/>
  <c r="K14" i="14"/>
  <c r="G27" i="13"/>
  <c r="D23" i="11"/>
  <c r="K49" i="19"/>
  <c r="N9" i="14"/>
  <c r="I33" i="6"/>
  <c r="E65" i="4"/>
  <c r="S22" i="4"/>
  <c r="D11" i="18"/>
  <c r="I64" i="14"/>
  <c r="K23" i="14"/>
  <c r="E38" i="13"/>
  <c r="F35" i="11"/>
  <c r="D68" i="6"/>
  <c r="L22" i="6"/>
  <c r="F58" i="5"/>
  <c r="H31" i="5"/>
  <c r="F10" i="5"/>
  <c r="T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G75" i="25"/>
  <c r="K65" i="19"/>
  <c r="E27" i="19"/>
  <c r="D57" i="17"/>
  <c r="F51" i="15"/>
  <c r="F73" i="14"/>
  <c r="T58" i="14"/>
  <c r="P44" i="14"/>
  <c r="L30" i="14"/>
  <c r="H16" i="14"/>
  <c r="H67" i="13"/>
  <c r="H35" i="13"/>
  <c r="E69" i="12"/>
  <c r="E43" i="11"/>
  <c r="D54" i="9"/>
  <c r="G73" i="6"/>
  <c r="G41" i="6"/>
  <c r="G9" i="6"/>
  <c r="G63" i="5"/>
  <c r="G47" i="5"/>
  <c r="G31" i="5"/>
  <c r="G15" i="5"/>
  <c r="G75" i="4"/>
  <c r="S69" i="4"/>
  <c r="E64" i="4"/>
  <c r="G59" i="4"/>
  <c r="S53" i="4"/>
  <c r="E48" i="4"/>
  <c r="G43" i="4"/>
  <c r="S37" i="4"/>
  <c r="E32" i="4"/>
  <c r="G27" i="4"/>
  <c r="S21" i="4"/>
  <c r="E16" i="4"/>
  <c r="G11" i="4"/>
  <c r="F48" i="28"/>
  <c r="J56" i="19"/>
  <c r="H22" i="19"/>
  <c r="E66" i="16"/>
  <c r="G43" i="15"/>
  <c r="G69" i="14"/>
  <c r="G53" i="14"/>
  <c r="G37" i="14"/>
  <c r="G21" i="14"/>
  <c r="M74" i="13"/>
  <c r="I53" i="13"/>
  <c r="E32" i="13"/>
  <c r="M10" i="13"/>
  <c r="F57" i="11"/>
  <c r="D32" i="10"/>
  <c r="D17" i="7"/>
  <c r="J66" i="6"/>
  <c r="N55" i="6"/>
  <c r="F45" i="6"/>
  <c r="J34" i="6"/>
  <c r="N23" i="6"/>
  <c r="F13" i="6"/>
  <c r="D70" i="5"/>
  <c r="F59" i="5"/>
  <c r="H48" i="5"/>
  <c r="D38" i="5"/>
  <c r="F27" i="5"/>
  <c r="H16" i="5"/>
  <c r="T76" i="4"/>
  <c r="T72" i="4"/>
  <c r="T68" i="4"/>
  <c r="T64" i="4"/>
  <c r="T60" i="4"/>
  <c r="T56" i="4"/>
  <c r="T52" i="4"/>
  <c r="T48" i="4"/>
  <c r="T44" i="4"/>
  <c r="T40" i="4"/>
  <c r="T36" i="4"/>
  <c r="T32" i="4"/>
  <c r="T28" i="4"/>
  <c r="T24" i="4"/>
  <c r="T20" i="4"/>
  <c r="T16" i="4"/>
  <c r="T12" i="4"/>
  <c r="T8" i="4"/>
  <c r="H19" i="20"/>
  <c r="P38" i="19"/>
  <c r="D34" i="18"/>
  <c r="D69" i="15"/>
  <c r="H76" i="14"/>
  <c r="D62" i="14"/>
  <c r="R47" i="14"/>
  <c r="N33" i="14"/>
  <c r="J19" i="14"/>
  <c r="H69" i="13"/>
  <c r="H37" i="13"/>
  <c r="D56" i="12"/>
  <c r="E41" i="11"/>
  <c r="D14" i="9"/>
  <c r="I75" i="6"/>
  <c r="I59" i="6"/>
  <c r="I43" i="6"/>
  <c r="I27" i="6"/>
  <c r="I11" i="6"/>
  <c r="E67" i="5"/>
  <c r="E51" i="5"/>
  <c r="E35" i="5"/>
  <c r="E19" i="5"/>
  <c r="M75" i="4"/>
  <c r="O70" i="4"/>
  <c r="I65" i="4"/>
  <c r="M59" i="4"/>
  <c r="O54" i="4"/>
  <c r="I49" i="4"/>
  <c r="M43" i="4"/>
  <c r="O38" i="4"/>
  <c r="I33" i="4"/>
  <c r="M27" i="4"/>
  <c r="O22" i="4"/>
  <c r="I17" i="4"/>
  <c r="M11" i="4"/>
  <c r="J51" i="29"/>
  <c r="H51" i="20"/>
  <c r="E51" i="19"/>
  <c r="N12" i="19"/>
  <c r="D53" i="16"/>
  <c r="D42" i="15"/>
  <c r="M70" i="14"/>
  <c r="M54" i="14"/>
  <c r="M38" i="14"/>
  <c r="M22" i="14"/>
  <c r="M76" i="13"/>
  <c r="I55" i="13"/>
  <c r="E34" i="13"/>
  <c r="M12" i="13"/>
  <c r="F71" i="11"/>
  <c r="F7" i="11"/>
  <c r="D57" i="7"/>
  <c r="L68" i="6"/>
  <c r="L52" i="6"/>
  <c r="L36" i="6"/>
  <c r="L20" i="6"/>
  <c r="F72" i="5"/>
  <c r="H61" i="5"/>
  <c r="D51" i="5"/>
  <c r="F40" i="5"/>
  <c r="H29" i="5"/>
  <c r="D19" i="5"/>
  <c r="F8" i="5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L30" i="28"/>
  <c r="D47" i="20"/>
  <c r="L50" i="19"/>
  <c r="F12" i="19"/>
  <c r="E63" i="16"/>
  <c r="F35" i="15"/>
  <c r="P68" i="14"/>
  <c r="L54" i="14"/>
  <c r="H40" i="14"/>
  <c r="D26" i="14"/>
  <c r="R11" i="14"/>
  <c r="H55" i="13"/>
  <c r="H23" i="13"/>
  <c r="E21" i="12"/>
  <c r="E15" i="11"/>
  <c r="E67" i="7"/>
  <c r="G59" i="6"/>
  <c r="G27" i="6"/>
  <c r="H73" i="5"/>
  <c r="G57" i="5"/>
  <c r="G41" i="5"/>
  <c r="G25" i="5"/>
  <c r="G9" i="5"/>
  <c r="I72" i="4"/>
  <c r="M66" i="4"/>
  <c r="O61" i="4"/>
  <c r="I56" i="4"/>
  <c r="M50" i="4"/>
  <c r="O45" i="4"/>
  <c r="I40" i="4"/>
  <c r="M34" i="4"/>
  <c r="O29" i="4"/>
  <c r="I24" i="4"/>
  <c r="M18" i="4"/>
  <c r="O13" i="4"/>
  <c r="I8" i="4"/>
  <c r="M34" i="14"/>
  <c r="N57" i="6"/>
  <c r="D44" i="5"/>
  <c r="N26" i="19"/>
  <c r="J20" i="14"/>
  <c r="L36" i="19"/>
  <c r="H49" i="13"/>
  <c r="F11" i="11"/>
  <c r="F60" i="4"/>
  <c r="F28" i="4"/>
  <c r="P22" i="19"/>
  <c r="L64" i="13"/>
  <c r="E62" i="5"/>
  <c r="M52" i="4"/>
  <c r="I10" i="4"/>
  <c r="K35" i="14"/>
  <c r="N75" i="6"/>
  <c r="D58" i="5"/>
  <c r="L64" i="4"/>
  <c r="L32" i="4"/>
  <c r="L34" i="19"/>
  <c r="L66" i="13"/>
  <c r="M24" i="6"/>
  <c r="S64" i="4"/>
  <c r="G22" i="4"/>
  <c r="G35" i="15"/>
  <c r="E10" i="13"/>
  <c r="D71" i="5"/>
  <c r="H69" i="4"/>
  <c r="H37" i="4"/>
  <c r="D43" i="27"/>
  <c r="L38" i="14"/>
  <c r="D55" i="10"/>
  <c r="G23" i="6"/>
  <c r="G45" i="5"/>
  <c r="I76" i="4"/>
  <c r="G61" i="4"/>
  <c r="M46" i="4"/>
  <c r="O33" i="4"/>
  <c r="E18" i="4"/>
  <c r="D66" i="17"/>
  <c r="N25" i="6"/>
  <c r="F73" i="4"/>
  <c r="F41" i="4"/>
  <c r="F9" i="4"/>
  <c r="AC76" i="3"/>
  <c r="BA75" i="3"/>
  <c r="BY74" i="3"/>
  <c r="M74" i="3"/>
  <c r="AK73" i="3"/>
  <c r="BI72" i="3"/>
  <c r="CG71" i="3"/>
  <c r="U71" i="3"/>
  <c r="AS70" i="3"/>
  <c r="BQ69" i="3"/>
  <c r="E69" i="3"/>
  <c r="AC68" i="3"/>
  <c r="BA67" i="3"/>
  <c r="BY66" i="3"/>
  <c r="M66" i="3"/>
  <c r="AK65" i="3"/>
  <c r="BI64" i="3"/>
  <c r="CG63" i="3"/>
  <c r="U63" i="3"/>
  <c r="AS62" i="3"/>
  <c r="BQ61" i="3"/>
  <c r="E61" i="3"/>
  <c r="AC60" i="3"/>
  <c r="BA59" i="3"/>
  <c r="BY58" i="3"/>
  <c r="M58" i="3"/>
  <c r="AK57" i="3"/>
  <c r="BI56" i="3"/>
  <c r="CG55" i="3"/>
  <c r="U55" i="3"/>
  <c r="AS54" i="3"/>
  <c r="BQ53" i="3"/>
  <c r="E53" i="3"/>
  <c r="AC52" i="3"/>
  <c r="BA51" i="3"/>
  <c r="BY50" i="3"/>
  <c r="M50" i="3"/>
  <c r="AK49" i="3"/>
  <c r="BI48" i="3"/>
  <c r="CG47" i="3"/>
  <c r="U47" i="3"/>
  <c r="AS46" i="3"/>
  <c r="BQ45" i="3"/>
  <c r="E45" i="3"/>
  <c r="AC44" i="3"/>
  <c r="BA43" i="3"/>
  <c r="BY42" i="3"/>
  <c r="M42" i="3"/>
  <c r="AK41" i="3"/>
  <c r="BI40" i="3"/>
  <c r="CG39" i="3"/>
  <c r="U39" i="3"/>
  <c r="AS38" i="3"/>
  <c r="BQ37" i="3"/>
  <c r="E37" i="3"/>
  <c r="AC36" i="3"/>
  <c r="BA35" i="3"/>
  <c r="BY34" i="3"/>
  <c r="M34" i="3"/>
  <c r="AK33" i="3"/>
  <c r="BI32" i="3"/>
  <c r="CG31" i="3"/>
  <c r="U31" i="3"/>
  <c r="AS30" i="3"/>
  <c r="BQ29" i="3"/>
  <c r="E29" i="3"/>
  <c r="AC28" i="3"/>
  <c r="BA27" i="3"/>
  <c r="BY26" i="3"/>
  <c r="M26" i="3"/>
  <c r="AK25" i="3"/>
  <c r="BI24" i="3"/>
  <c r="CG23" i="3"/>
  <c r="U23" i="3"/>
  <c r="AS22" i="3"/>
  <c r="BQ21" i="3"/>
  <c r="E21" i="3"/>
  <c r="AC20" i="3"/>
  <c r="BA19" i="3"/>
  <c r="BY18" i="3"/>
  <c r="M18" i="3"/>
  <c r="AK17" i="3"/>
  <c r="BI16" i="3"/>
  <c r="CG15" i="3"/>
  <c r="U15" i="3"/>
  <c r="AS14" i="3"/>
  <c r="BQ13" i="3"/>
  <c r="E13" i="3"/>
  <c r="AC12" i="3"/>
  <c r="BA11" i="3"/>
  <c r="BY10" i="3"/>
  <c r="M10" i="3"/>
  <c r="AK9" i="3"/>
  <c r="BI8" i="3"/>
  <c r="CG7" i="3"/>
  <c r="U7" i="3"/>
  <c r="E66" i="2"/>
  <c r="D34" i="17"/>
  <c r="E76" i="13"/>
  <c r="J56" i="6"/>
  <c r="H42" i="5"/>
  <c r="L58" i="4"/>
  <c r="L26" i="4"/>
  <c r="BX76" i="3"/>
  <c r="L76" i="3"/>
  <c r="AJ75" i="3"/>
  <c r="BH74" i="3"/>
  <c r="CF73" i="3"/>
  <c r="T73" i="3"/>
  <c r="AR72" i="3"/>
  <c r="BP71" i="3"/>
  <c r="CN70" i="3"/>
  <c r="AB70" i="3"/>
  <c r="AZ69" i="3"/>
  <c r="BX68" i="3"/>
  <c r="L68" i="3"/>
  <c r="AJ67" i="3"/>
  <c r="BH66" i="3"/>
  <c r="CF65" i="3"/>
  <c r="T65" i="3"/>
  <c r="AR64" i="3"/>
  <c r="BP63" i="3"/>
  <c r="CN62" i="3"/>
  <c r="AB62" i="3"/>
  <c r="AZ61" i="3"/>
  <c r="BX60" i="3"/>
  <c r="L60" i="3"/>
  <c r="AJ59" i="3"/>
  <c r="BH58" i="3"/>
  <c r="CF57" i="3"/>
  <c r="T57" i="3"/>
  <c r="AR56" i="3"/>
  <c r="BP55" i="3"/>
  <c r="CN54" i="3"/>
  <c r="AB54" i="3"/>
  <c r="AZ53" i="3"/>
  <c r="BX52" i="3"/>
  <c r="L52" i="3"/>
  <c r="AJ51" i="3"/>
  <c r="BH50" i="3"/>
  <c r="CF49" i="3"/>
  <c r="T49" i="3"/>
  <c r="AR48" i="3"/>
  <c r="BP47" i="3"/>
  <c r="CN46" i="3"/>
  <c r="AB46" i="3"/>
  <c r="AZ45" i="3"/>
  <c r="BX44" i="3"/>
  <c r="L44" i="3"/>
  <c r="AJ43" i="3"/>
  <c r="BH42" i="3"/>
  <c r="CF41" i="3"/>
  <c r="T41" i="3"/>
  <c r="AR40" i="3"/>
  <c r="BP39" i="3"/>
  <c r="CN38" i="3"/>
  <c r="AB38" i="3"/>
  <c r="AZ37" i="3"/>
  <c r="BX36" i="3"/>
  <c r="L36" i="3"/>
  <c r="AJ35" i="3"/>
  <c r="BH34" i="3"/>
  <c r="CF33" i="3"/>
  <c r="T33" i="3"/>
  <c r="AR32" i="3"/>
  <c r="BP31" i="3"/>
  <c r="CN30" i="3"/>
  <c r="AB30" i="3"/>
  <c r="AZ29" i="3"/>
  <c r="BX28" i="3"/>
  <c r="L28" i="3"/>
  <c r="AJ27" i="3"/>
  <c r="BH26" i="3"/>
  <c r="CF25" i="3"/>
  <c r="T25" i="3"/>
  <c r="AR24" i="3"/>
  <c r="BP23" i="3"/>
  <c r="CN22" i="3"/>
  <c r="AB22" i="3"/>
  <c r="AZ21" i="3"/>
  <c r="BX20" i="3"/>
  <c r="L20" i="3"/>
  <c r="AJ19" i="3"/>
  <c r="BH18" i="3"/>
  <c r="CF17" i="3"/>
  <c r="T17" i="3"/>
  <c r="AR16" i="3"/>
  <c r="BP15" i="3"/>
  <c r="CN14" i="3"/>
  <c r="D58" i="10"/>
  <c r="N54" i="13"/>
  <c r="D48" i="17"/>
  <c r="I17" i="6"/>
  <c r="D60" i="6"/>
  <c r="F56" i="4"/>
  <c r="F24" i="4"/>
  <c r="D25" i="17"/>
  <c r="L32" i="13"/>
  <c r="E46" i="5"/>
  <c r="O47" i="4"/>
  <c r="G67" i="25"/>
  <c r="K19" i="14"/>
  <c r="F65" i="6"/>
  <c r="F47" i="5"/>
  <c r="L60" i="4"/>
  <c r="L28" i="4"/>
  <c r="D49" i="17"/>
  <c r="L34" i="13"/>
  <c r="M8" i="6"/>
  <c r="E59" i="4"/>
  <c r="S16" i="4"/>
  <c r="Q68" i="14"/>
  <c r="F63" i="11"/>
  <c r="F60" i="5"/>
  <c r="H65" i="4"/>
  <c r="H33" i="4"/>
  <c r="G10" i="20"/>
  <c r="H24" i="14"/>
  <c r="D53" i="8"/>
  <c r="G19" i="6"/>
  <c r="E40" i="5"/>
  <c r="O73" i="4"/>
  <c r="I60" i="4"/>
  <c r="G45" i="4"/>
  <c r="M30" i="4"/>
  <c r="O17" i="4"/>
  <c r="D66" i="15"/>
  <c r="F15" i="6"/>
  <c r="D66" i="4"/>
  <c r="D34" i="4"/>
  <c r="CG76" i="3"/>
  <c r="U76" i="3"/>
  <c r="AS75" i="3"/>
  <c r="BQ74" i="3"/>
  <c r="E74" i="3"/>
  <c r="AC73" i="3"/>
  <c r="BA72" i="3"/>
  <c r="BY71" i="3"/>
  <c r="M71" i="3"/>
  <c r="AK70" i="3"/>
  <c r="BI69" i="3"/>
  <c r="CG68" i="3"/>
  <c r="U68" i="3"/>
  <c r="AS67" i="3"/>
  <c r="BQ66" i="3"/>
  <c r="E66" i="3"/>
  <c r="AC65" i="3"/>
  <c r="BA64" i="3"/>
  <c r="BY63" i="3"/>
  <c r="M63" i="3"/>
  <c r="AK62" i="3"/>
  <c r="BI61" i="3"/>
  <c r="CG60" i="3"/>
  <c r="U60" i="3"/>
  <c r="AS59" i="3"/>
  <c r="BQ58" i="3"/>
  <c r="E58" i="3"/>
  <c r="AC57" i="3"/>
  <c r="BA56" i="3"/>
  <c r="BY55" i="3"/>
  <c r="M55" i="3"/>
  <c r="AK54" i="3"/>
  <c r="BI53" i="3"/>
  <c r="CG52" i="3"/>
  <c r="U52" i="3"/>
  <c r="AS51" i="3"/>
  <c r="BQ50" i="3"/>
  <c r="E50" i="3"/>
  <c r="AC49" i="3"/>
  <c r="BA48" i="3"/>
  <c r="BY47" i="3"/>
  <c r="M47" i="3"/>
  <c r="AK46" i="3"/>
  <c r="BI45" i="3"/>
  <c r="CG44" i="3"/>
  <c r="U44" i="3"/>
  <c r="AS43" i="3"/>
  <c r="BQ42" i="3"/>
  <c r="E42" i="3"/>
  <c r="AC41" i="3"/>
  <c r="BA40" i="3"/>
  <c r="BY39" i="3"/>
  <c r="M39" i="3"/>
  <c r="AK38" i="3"/>
  <c r="BI37" i="3"/>
  <c r="CG36" i="3"/>
  <c r="U36" i="3"/>
  <c r="AS35" i="3"/>
  <c r="BQ34" i="3"/>
  <c r="E34" i="3"/>
  <c r="AC33" i="3"/>
  <c r="BA32" i="3"/>
  <c r="BY31" i="3"/>
  <c r="M31" i="3"/>
  <c r="AK30" i="3"/>
  <c r="BI29" i="3"/>
  <c r="CG28" i="3"/>
  <c r="U28" i="3"/>
  <c r="AS27" i="3"/>
  <c r="BQ26" i="3"/>
  <c r="E26" i="3"/>
  <c r="AC25" i="3"/>
  <c r="BA24" i="3"/>
  <c r="BY23" i="3"/>
  <c r="M23" i="3"/>
  <c r="AK22" i="3"/>
  <c r="BI21" i="3"/>
  <c r="CG20" i="3"/>
  <c r="U20" i="3"/>
  <c r="AS19" i="3"/>
  <c r="BQ18" i="3"/>
  <c r="E18" i="3"/>
  <c r="AC17" i="3"/>
  <c r="BA16" i="3"/>
  <c r="BY15" i="3"/>
  <c r="M15" i="3"/>
  <c r="AK14" i="3"/>
  <c r="BI13" i="3"/>
  <c r="CG12" i="3"/>
  <c r="U12" i="3"/>
  <c r="AS11" i="3"/>
  <c r="BQ10" i="3"/>
  <c r="E10" i="3"/>
  <c r="AC9" i="3"/>
  <c r="BA8" i="3"/>
  <c r="BY7" i="3"/>
  <c r="M7" i="3"/>
  <c r="E64" i="2"/>
  <c r="E50" i="16"/>
  <c r="M54" i="13"/>
  <c r="N45" i="6"/>
  <c r="D32" i="5"/>
  <c r="T54" i="4"/>
  <c r="T22" i="4"/>
  <c r="BP76" i="3"/>
  <c r="CN75" i="3"/>
  <c r="AB75" i="3"/>
  <c r="AZ74" i="3"/>
  <c r="BX73" i="3"/>
  <c r="L73" i="3"/>
  <c r="AJ72" i="3"/>
  <c r="BH71" i="3"/>
  <c r="CF70" i="3"/>
  <c r="T70" i="3"/>
  <c r="AR69" i="3"/>
  <c r="BP68" i="3"/>
  <c r="CN67" i="3"/>
  <c r="AB67" i="3"/>
  <c r="AZ66" i="3"/>
  <c r="BX65" i="3"/>
  <c r="L65" i="3"/>
  <c r="AJ64" i="3"/>
  <c r="BH63" i="3"/>
  <c r="CF62" i="3"/>
  <c r="T62" i="3"/>
  <c r="AR61" i="3"/>
  <c r="BP60" i="3"/>
  <c r="CN59" i="3"/>
  <c r="AB59" i="3"/>
  <c r="AZ58" i="3"/>
  <c r="BX57" i="3"/>
  <c r="L57" i="3"/>
  <c r="AJ56" i="3"/>
  <c r="BH55" i="3"/>
  <c r="CF54" i="3"/>
  <c r="T54" i="3"/>
  <c r="AR53" i="3"/>
  <c r="BP52" i="3"/>
  <c r="CN51" i="3"/>
  <c r="AB51" i="3"/>
  <c r="AZ50" i="3"/>
  <c r="BX49" i="3"/>
  <c r="L49" i="3"/>
  <c r="AJ48" i="3"/>
  <c r="BH47" i="3"/>
  <c r="CF46" i="3"/>
  <c r="T46" i="3"/>
  <c r="AR45" i="3"/>
  <c r="BP44" i="3"/>
  <c r="CN43" i="3"/>
  <c r="AB43" i="3"/>
  <c r="AZ42" i="3"/>
  <c r="BX41" i="3"/>
  <c r="L41" i="3"/>
  <c r="AJ40" i="3"/>
  <c r="BH39" i="3"/>
  <c r="CF38" i="3"/>
  <c r="T38" i="3"/>
  <c r="AR37" i="3"/>
  <c r="BP36" i="3"/>
  <c r="CN35" i="3"/>
  <c r="AB35" i="3"/>
  <c r="AZ34" i="3"/>
  <c r="BX33" i="3"/>
  <c r="L33" i="3"/>
  <c r="AJ32" i="3"/>
  <c r="BH31" i="3"/>
  <c r="CF30" i="3"/>
  <c r="T30" i="3"/>
  <c r="AR29" i="3"/>
  <c r="BP28" i="3"/>
  <c r="CN27" i="3"/>
  <c r="AB27" i="3"/>
  <c r="AZ26" i="3"/>
  <c r="BX25" i="3"/>
  <c r="L25" i="3"/>
  <c r="AJ24" i="3"/>
  <c r="BH23" i="3"/>
  <c r="CF22" i="3"/>
  <c r="T22" i="3"/>
  <c r="AR21" i="3"/>
  <c r="BP20" i="3"/>
  <c r="CN19" i="3"/>
  <c r="AB19" i="3"/>
  <c r="AZ18" i="3"/>
  <c r="BX17" i="3"/>
  <c r="L17" i="3"/>
  <c r="AJ16" i="3"/>
  <c r="BH15" i="3"/>
  <c r="CF14" i="3"/>
  <c r="T14" i="3"/>
  <c r="AR13" i="3"/>
  <c r="BP12" i="3"/>
  <c r="CN11" i="3"/>
  <c r="AB11" i="3"/>
  <c r="AZ10" i="3"/>
  <c r="BX9" i="3"/>
  <c r="L9" i="3"/>
  <c r="AJ8" i="3"/>
  <c r="BH7" i="3"/>
  <c r="H75" i="2"/>
  <c r="H67" i="2"/>
  <c r="G45" i="14"/>
  <c r="D16" i="10"/>
  <c r="F23" i="6"/>
  <c r="F9" i="5"/>
  <c r="J47" i="4"/>
  <c r="F10" i="6"/>
  <c r="F12" i="13"/>
  <c r="K74" i="14"/>
  <c r="G60" i="4"/>
  <c r="D20" i="6"/>
  <c r="F52" i="4"/>
  <c r="F20" i="4"/>
  <c r="D45" i="15"/>
  <c r="D48" i="12"/>
  <c r="E30" i="5"/>
  <c r="I42" i="4"/>
  <c r="F52" i="19"/>
  <c r="E72" i="13"/>
  <c r="J54" i="6"/>
  <c r="H36" i="5"/>
  <c r="L56" i="4"/>
  <c r="L24" i="4"/>
  <c r="G62" i="15"/>
  <c r="E45" i="12"/>
  <c r="G64" i="5"/>
  <c r="G54" i="4"/>
  <c r="E11" i="4"/>
  <c r="Q52" i="14"/>
  <c r="D56" i="10"/>
  <c r="H49" i="5"/>
  <c r="H61" i="4"/>
  <c r="H29" i="4"/>
  <c r="H46" i="19"/>
  <c r="D10" i="14"/>
  <c r="D46" i="7"/>
  <c r="H76" i="5"/>
  <c r="G37" i="5"/>
  <c r="S71" i="4"/>
  <c r="O57" i="4"/>
  <c r="I44" i="4"/>
  <c r="G29" i="4"/>
  <c r="M14" i="4"/>
  <c r="I20" i="14"/>
  <c r="F65" i="5"/>
  <c r="L62" i="4"/>
  <c r="L30" i="4"/>
  <c r="BY76" i="3"/>
  <c r="M76" i="3"/>
  <c r="AK75" i="3"/>
  <c r="BI74" i="3"/>
  <c r="CG73" i="3"/>
  <c r="U73" i="3"/>
  <c r="AS72" i="3"/>
  <c r="BQ71" i="3"/>
  <c r="E71" i="3"/>
  <c r="AC70" i="3"/>
  <c r="BA69" i="3"/>
  <c r="BY68" i="3"/>
  <c r="M68" i="3"/>
  <c r="AK67" i="3"/>
  <c r="BI66" i="3"/>
  <c r="CG65" i="3"/>
  <c r="U65" i="3"/>
  <c r="AS64" i="3"/>
  <c r="BQ63" i="3"/>
  <c r="E63" i="3"/>
  <c r="AC62" i="3"/>
  <c r="BA61" i="3"/>
  <c r="BY60" i="3"/>
  <c r="M60" i="3"/>
  <c r="AK59" i="3"/>
  <c r="BI58" i="3"/>
  <c r="CG57" i="3"/>
  <c r="U57" i="3"/>
  <c r="AS56" i="3"/>
  <c r="BQ55" i="3"/>
  <c r="E55" i="3"/>
  <c r="AC54" i="3"/>
  <c r="BA53" i="3"/>
  <c r="BY52" i="3"/>
  <c r="M52" i="3"/>
  <c r="AK51" i="3"/>
  <c r="BI50" i="3"/>
  <c r="CG49" i="3"/>
  <c r="U49" i="3"/>
  <c r="AS48" i="3"/>
  <c r="BQ47" i="3"/>
  <c r="E47" i="3"/>
  <c r="AC46" i="3"/>
  <c r="BA45" i="3"/>
  <c r="BY44" i="3"/>
  <c r="M44" i="3"/>
  <c r="AK43" i="3"/>
  <c r="BI42" i="3"/>
  <c r="CG41" i="3"/>
  <c r="U41" i="3"/>
  <c r="AS40" i="3"/>
  <c r="BQ39" i="3"/>
  <c r="E39" i="3"/>
  <c r="AC38" i="3"/>
  <c r="BA37" i="3"/>
  <c r="BY36" i="3"/>
  <c r="M36" i="3"/>
  <c r="AK35" i="3"/>
  <c r="BI34" i="3"/>
  <c r="CG33" i="3"/>
  <c r="U33" i="3"/>
  <c r="AS32" i="3"/>
  <c r="BQ31" i="3"/>
  <c r="E31" i="3"/>
  <c r="AC30" i="3"/>
  <c r="BA29" i="3"/>
  <c r="BY28" i="3"/>
  <c r="M28" i="3"/>
  <c r="AK27" i="3"/>
  <c r="BI26" i="3"/>
  <c r="CG25" i="3"/>
  <c r="U25" i="3"/>
  <c r="AS24" i="3"/>
  <c r="BQ23" i="3"/>
  <c r="E23" i="3"/>
  <c r="AC22" i="3"/>
  <c r="BA21" i="3"/>
  <c r="BY20" i="3"/>
  <c r="M20" i="3"/>
  <c r="AK19" i="3"/>
  <c r="BI18" i="3"/>
  <c r="CG17" i="3"/>
  <c r="U17" i="3"/>
  <c r="AS16" i="3"/>
  <c r="BQ15" i="3"/>
  <c r="E15" i="3"/>
  <c r="AC14" i="3"/>
  <c r="BA13" i="3"/>
  <c r="BY12" i="3"/>
  <c r="M12" i="3"/>
  <c r="AK11" i="3"/>
  <c r="BI10" i="3"/>
  <c r="CG9" i="3"/>
  <c r="U9" i="3"/>
  <c r="AS8" i="3"/>
  <c r="BQ7" i="3"/>
  <c r="E7" i="3"/>
  <c r="E62" i="2"/>
  <c r="G59" i="15"/>
  <c r="I33" i="13"/>
  <c r="F35" i="6"/>
  <c r="F21" i="5"/>
  <c r="J51" i="4"/>
  <c r="J19" i="4"/>
  <c r="BH76" i="3"/>
  <c r="CF75" i="3"/>
  <c r="T75" i="3"/>
  <c r="AR74" i="3"/>
  <c r="BP73" i="3"/>
  <c r="CN72" i="3"/>
  <c r="AB72" i="3"/>
  <c r="AZ71" i="3"/>
  <c r="BX70" i="3"/>
  <c r="L70" i="3"/>
  <c r="AJ69" i="3"/>
  <c r="BH68" i="3"/>
  <c r="CF67" i="3"/>
  <c r="T67" i="3"/>
  <c r="AR66" i="3"/>
  <c r="BP65" i="3"/>
  <c r="CN64" i="3"/>
  <c r="AB64" i="3"/>
  <c r="AZ63" i="3"/>
  <c r="BX62" i="3"/>
  <c r="L62" i="3"/>
  <c r="AJ61" i="3"/>
  <c r="BH60" i="3"/>
  <c r="CF59" i="3"/>
  <c r="T59" i="3"/>
  <c r="AR58" i="3"/>
  <c r="BP57" i="3"/>
  <c r="CN56" i="3"/>
  <c r="AB56" i="3"/>
  <c r="AZ55" i="3"/>
  <c r="BX54" i="3"/>
  <c r="L54" i="3"/>
  <c r="AJ53" i="3"/>
  <c r="BH52" i="3"/>
  <c r="CF51" i="3"/>
  <c r="T51" i="3"/>
  <c r="AR50" i="3"/>
  <c r="BP49" i="3"/>
  <c r="CN48" i="3"/>
  <c r="AB48" i="3"/>
  <c r="AZ47" i="3"/>
  <c r="BX46" i="3"/>
  <c r="L46" i="3"/>
  <c r="AJ45" i="3"/>
  <c r="BH44" i="3"/>
  <c r="CF43" i="3"/>
  <c r="T43" i="3"/>
  <c r="AR42" i="3"/>
  <c r="BP41" i="3"/>
  <c r="CN40" i="3"/>
  <c r="AB40" i="3"/>
  <c r="AZ39" i="3"/>
  <c r="BX38" i="3"/>
  <c r="L38" i="3"/>
  <c r="AJ37" i="3"/>
  <c r="BH36" i="3"/>
  <c r="CF35" i="3"/>
  <c r="T35" i="3"/>
  <c r="AR34" i="3"/>
  <c r="BP33" i="3"/>
  <c r="CN32" i="3"/>
  <c r="AB32" i="3"/>
  <c r="AZ31" i="3"/>
  <c r="BX30" i="3"/>
  <c r="L30" i="3"/>
  <c r="AJ29" i="3"/>
  <c r="BH28" i="3"/>
  <c r="CF27" i="3"/>
  <c r="T27" i="3"/>
  <c r="AR26" i="3"/>
  <c r="BP25" i="3"/>
  <c r="CN24" i="3"/>
  <c r="AB24" i="3"/>
  <c r="AZ23" i="3"/>
  <c r="BX22" i="3"/>
  <c r="L22" i="3"/>
  <c r="AJ21" i="3"/>
  <c r="BH20" i="3"/>
  <c r="CF19" i="3"/>
  <c r="T19" i="3"/>
  <c r="AR18" i="3"/>
  <c r="BP17" i="3"/>
  <c r="CN16" i="3"/>
  <c r="AB16" i="3"/>
  <c r="AZ15" i="3"/>
  <c r="BX14" i="3"/>
  <c r="L14" i="3"/>
  <c r="AJ13" i="3"/>
  <c r="BH12" i="3"/>
  <c r="CF11" i="3"/>
  <c r="T11" i="3"/>
  <c r="AR10" i="3"/>
  <c r="BP9" i="3"/>
  <c r="CN8" i="3"/>
  <c r="AB8" i="3"/>
  <c r="AZ7" i="3"/>
  <c r="D74" i="2"/>
  <c r="D66" i="2"/>
  <c r="Q16" i="14"/>
  <c r="D46" i="8"/>
  <c r="J12" i="6"/>
  <c r="R75" i="4"/>
  <c r="R43" i="4"/>
  <c r="R11" i="4"/>
  <c r="H10" i="20"/>
  <c r="D28" i="7"/>
  <c r="K42" i="14"/>
  <c r="E17" i="4"/>
  <c r="F54" i="5"/>
  <c r="F48" i="4"/>
  <c r="F16" i="4"/>
  <c r="J71" i="14"/>
  <c r="E35" i="11"/>
  <c r="E14" i="5"/>
  <c r="M36" i="4"/>
  <c r="D18" i="19"/>
  <c r="M50" i="13"/>
  <c r="N43" i="6"/>
  <c r="D26" i="5"/>
  <c r="L52" i="4"/>
  <c r="L20" i="4"/>
  <c r="L74" i="14"/>
  <c r="E33" i="11"/>
  <c r="G48" i="5"/>
  <c r="S48" i="4"/>
  <c r="J36" i="28"/>
  <c r="Q36" i="14"/>
  <c r="E46" i="7"/>
  <c r="D39" i="5"/>
  <c r="H57" i="4"/>
  <c r="H25" i="4"/>
  <c r="Q7" i="19"/>
  <c r="L52" i="13"/>
  <c r="E35" i="7"/>
  <c r="E72" i="5"/>
  <c r="G29" i="5"/>
  <c r="M70" i="4"/>
  <c r="S55" i="4"/>
  <c r="O41" i="4"/>
  <c r="I28" i="4"/>
  <c r="G13" i="4"/>
  <c r="I57" i="13"/>
  <c r="H54" i="5"/>
  <c r="T58" i="4"/>
  <c r="T26" i="4"/>
  <c r="BQ76" i="3"/>
  <c r="E76" i="3"/>
  <c r="AC75" i="3"/>
  <c r="BA74" i="3"/>
  <c r="BY73" i="3"/>
  <c r="M73" i="3"/>
  <c r="AK72" i="3"/>
  <c r="BI71" i="3"/>
  <c r="CG70" i="3"/>
  <c r="U70" i="3"/>
  <c r="AS69" i="3"/>
  <c r="BQ68" i="3"/>
  <c r="E68" i="3"/>
  <c r="AC67" i="3"/>
  <c r="BA66" i="3"/>
  <c r="BY65" i="3"/>
  <c r="M65" i="3"/>
  <c r="AK64" i="3"/>
  <c r="BI63" i="3"/>
  <c r="CG62" i="3"/>
  <c r="U62" i="3"/>
  <c r="AS61" i="3"/>
  <c r="BQ60" i="3"/>
  <c r="E60" i="3"/>
  <c r="AC59" i="3"/>
  <c r="BA58" i="3"/>
  <c r="BY57" i="3"/>
  <c r="M57" i="3"/>
  <c r="AK56" i="3"/>
  <c r="BI55" i="3"/>
  <c r="CG54" i="3"/>
  <c r="U54" i="3"/>
  <c r="AS53" i="3"/>
  <c r="BQ52" i="3"/>
  <c r="E52" i="3"/>
  <c r="AC51" i="3"/>
  <c r="BA50" i="3"/>
  <c r="BY49" i="3"/>
  <c r="M49" i="3"/>
  <c r="AK48" i="3"/>
  <c r="BI47" i="3"/>
  <c r="CG46" i="3"/>
  <c r="U46" i="3"/>
  <c r="AS45" i="3"/>
  <c r="BQ44" i="3"/>
  <c r="E44" i="3"/>
  <c r="AC43" i="3"/>
  <c r="BA42" i="3"/>
  <c r="BY41" i="3"/>
  <c r="M41" i="3"/>
  <c r="AK40" i="3"/>
  <c r="BI39" i="3"/>
  <c r="CG38" i="3"/>
  <c r="U38" i="3"/>
  <c r="AS37" i="3"/>
  <c r="BQ36" i="3"/>
  <c r="E36" i="3"/>
  <c r="AC35" i="3"/>
  <c r="BA34" i="3"/>
  <c r="BY33" i="3"/>
  <c r="M33" i="3"/>
  <c r="AK32" i="3"/>
  <c r="BI31" i="3"/>
  <c r="CG30" i="3"/>
  <c r="U30" i="3"/>
  <c r="AS29" i="3"/>
  <c r="BQ28" i="3"/>
  <c r="E28" i="3"/>
  <c r="AC27" i="3"/>
  <c r="BA26" i="3"/>
  <c r="BY25" i="3"/>
  <c r="M25" i="3"/>
  <c r="AK24" i="3"/>
  <c r="BI23" i="3"/>
  <c r="CG22" i="3"/>
  <c r="U22" i="3"/>
  <c r="AS21" i="3"/>
  <c r="BQ20" i="3"/>
  <c r="E20" i="3"/>
  <c r="AC19" i="3"/>
  <c r="BA18" i="3"/>
  <c r="BY17" i="3"/>
  <c r="M17" i="3"/>
  <c r="AK16" i="3"/>
  <c r="BI15" i="3"/>
  <c r="CG14" i="3"/>
  <c r="U14" i="3"/>
  <c r="AS13" i="3"/>
  <c r="BQ12" i="3"/>
  <c r="E12" i="3"/>
  <c r="AC11" i="3"/>
  <c r="BA10" i="3"/>
  <c r="BY9" i="3"/>
  <c r="M9" i="3"/>
  <c r="AK8" i="3"/>
  <c r="BI7" i="3"/>
  <c r="E76" i="2"/>
  <c r="E60" i="2"/>
  <c r="F8" i="15"/>
  <c r="E12" i="13"/>
  <c r="J24" i="6"/>
  <c r="H10" i="5"/>
  <c r="R47" i="4"/>
  <c r="R15" i="4"/>
  <c r="AZ76" i="3"/>
  <c r="BX75" i="3"/>
  <c r="L75" i="3"/>
  <c r="AJ74" i="3"/>
  <c r="BH73" i="3"/>
  <c r="CF72" i="3"/>
  <c r="T72" i="3"/>
  <c r="AR71" i="3"/>
  <c r="BP70" i="3"/>
  <c r="CN69" i="3"/>
  <c r="AB69" i="3"/>
  <c r="AZ68" i="3"/>
  <c r="BX67" i="3"/>
  <c r="L67" i="3"/>
  <c r="AJ66" i="3"/>
  <c r="BH65" i="3"/>
  <c r="CF64" i="3"/>
  <c r="T64" i="3"/>
  <c r="AR63" i="3"/>
  <c r="BP62" i="3"/>
  <c r="CN61" i="3"/>
  <c r="AB61" i="3"/>
  <c r="AZ60" i="3"/>
  <c r="BX59" i="3"/>
  <c r="L59" i="3"/>
  <c r="AJ58" i="3"/>
  <c r="BH57" i="3"/>
  <c r="CF56" i="3"/>
  <c r="T56" i="3"/>
  <c r="AR55" i="3"/>
  <c r="BP54" i="3"/>
  <c r="CN53" i="3"/>
  <c r="AB53" i="3"/>
  <c r="AZ52" i="3"/>
  <c r="BX51" i="3"/>
  <c r="L51" i="3"/>
  <c r="AJ50" i="3"/>
  <c r="BH49" i="3"/>
  <c r="CF48" i="3"/>
  <c r="T48" i="3"/>
  <c r="AR47" i="3"/>
  <c r="BP46" i="3"/>
  <c r="CN45" i="3"/>
  <c r="AB45" i="3"/>
  <c r="AZ44" i="3"/>
  <c r="BX43" i="3"/>
  <c r="L43" i="3"/>
  <c r="AJ42" i="3"/>
  <c r="BH41" i="3"/>
  <c r="CF40" i="3"/>
  <c r="T40" i="3"/>
  <c r="AR39" i="3"/>
  <c r="BP38" i="3"/>
  <c r="CN37" i="3"/>
  <c r="AB37" i="3"/>
  <c r="AZ36" i="3"/>
  <c r="BX35" i="3"/>
  <c r="L35" i="3"/>
  <c r="AJ34" i="3"/>
  <c r="BH33" i="3"/>
  <c r="CF32" i="3"/>
  <c r="T32" i="3"/>
  <c r="AR31" i="3"/>
  <c r="BP30" i="3"/>
  <c r="CN29" i="3"/>
  <c r="AB29" i="3"/>
  <c r="AZ28" i="3"/>
  <c r="BX27" i="3"/>
  <c r="L27" i="3"/>
  <c r="AJ26" i="3"/>
  <c r="BH25" i="3"/>
  <c r="CF24" i="3"/>
  <c r="T24" i="3"/>
  <c r="AR23" i="3"/>
  <c r="BP22" i="3"/>
  <c r="CN21" i="3"/>
  <c r="AB21" i="3"/>
  <c r="AZ20" i="3"/>
  <c r="BX19" i="3"/>
  <c r="L19" i="3"/>
  <c r="AJ18" i="3"/>
  <c r="BH17" i="3"/>
  <c r="CF16" i="3"/>
  <c r="T16" i="3"/>
  <c r="AR15" i="3"/>
  <c r="BP14" i="3"/>
  <c r="CN13" i="3"/>
  <c r="AB13" i="3"/>
  <c r="AZ12" i="3"/>
  <c r="BX11" i="3"/>
  <c r="L11" i="3"/>
  <c r="AJ10" i="3"/>
  <c r="BH9" i="3"/>
  <c r="CF8" i="3"/>
  <c r="T8" i="3"/>
  <c r="AR7" i="3"/>
  <c r="H73" i="2"/>
  <c r="H65" i="2"/>
  <c r="I73" i="13"/>
  <c r="E54" i="7"/>
  <c r="G73" i="5"/>
  <c r="H72" i="4"/>
  <c r="H40" i="4"/>
  <c r="D41" i="19"/>
  <c r="H18" i="20"/>
  <c r="K10" i="14"/>
  <c r="D58" i="17"/>
  <c r="F26" i="5"/>
  <c r="F44" i="4"/>
  <c r="F12" i="4"/>
  <c r="F57" i="14"/>
  <c r="D22" i="9"/>
  <c r="I74" i="4"/>
  <c r="O31" i="4"/>
  <c r="D45" i="16"/>
  <c r="I29" i="13"/>
  <c r="F33" i="6"/>
  <c r="F15" i="5"/>
  <c r="L48" i="4"/>
  <c r="L16" i="4"/>
  <c r="H60" i="14"/>
  <c r="D61" i="8"/>
  <c r="G32" i="5"/>
  <c r="E43" i="4"/>
  <c r="D15" i="20"/>
  <c r="Q20" i="14"/>
  <c r="D66" i="6"/>
  <c r="F28" i="5"/>
  <c r="H53" i="4"/>
  <c r="H21" i="4"/>
  <c r="D42" i="16"/>
  <c r="L20" i="13"/>
  <c r="G67" i="6"/>
  <c r="G69" i="5"/>
  <c r="E24" i="5"/>
  <c r="I68" i="4"/>
  <c r="M54" i="4"/>
  <c r="S39" i="4"/>
  <c r="O25" i="4"/>
  <c r="I12" i="4"/>
  <c r="M14" i="13"/>
  <c r="F33" i="5"/>
  <c r="J55" i="4"/>
  <c r="J23" i="4"/>
  <c r="BI76" i="3"/>
  <c r="CG75" i="3"/>
  <c r="U75" i="3"/>
  <c r="AS74" i="3"/>
  <c r="BQ73" i="3"/>
  <c r="E73" i="3"/>
  <c r="AC72" i="3"/>
  <c r="BA71" i="3"/>
  <c r="BY70" i="3"/>
  <c r="M70" i="3"/>
  <c r="AK69" i="3"/>
  <c r="BI68" i="3"/>
  <c r="CG67" i="3"/>
  <c r="U67" i="3"/>
  <c r="AS66" i="3"/>
  <c r="BQ65" i="3"/>
  <c r="E65" i="3"/>
  <c r="AC64" i="3"/>
  <c r="BA63" i="3"/>
  <c r="BY62" i="3"/>
  <c r="M62" i="3"/>
  <c r="AK61" i="3"/>
  <c r="BI60" i="3"/>
  <c r="CG59" i="3"/>
  <c r="U59" i="3"/>
  <c r="AS58" i="3"/>
  <c r="BQ57" i="3"/>
  <c r="E57" i="3"/>
  <c r="AC56" i="3"/>
  <c r="BA55" i="3"/>
  <c r="BY54" i="3"/>
  <c r="M54" i="3"/>
  <c r="AK53" i="3"/>
  <c r="BI52" i="3"/>
  <c r="CG51" i="3"/>
  <c r="U51" i="3"/>
  <c r="AS50" i="3"/>
  <c r="BQ49" i="3"/>
  <c r="E49" i="3"/>
  <c r="AC48" i="3"/>
  <c r="BA47" i="3"/>
  <c r="BY46" i="3"/>
  <c r="M46" i="3"/>
  <c r="AK45" i="3"/>
  <c r="BI44" i="3"/>
  <c r="CG43" i="3"/>
  <c r="U43" i="3"/>
  <c r="AS42" i="3"/>
  <c r="BQ41" i="3"/>
  <c r="E41" i="3"/>
  <c r="AC40" i="3"/>
  <c r="BA39" i="3"/>
  <c r="BY38" i="3"/>
  <c r="M38" i="3"/>
  <c r="AK37" i="3"/>
  <c r="BI36" i="3"/>
  <c r="CG35" i="3"/>
  <c r="U35" i="3"/>
  <c r="AS34" i="3"/>
  <c r="BQ33" i="3"/>
  <c r="E33" i="3"/>
  <c r="AC32" i="3"/>
  <c r="BA31" i="3"/>
  <c r="BY30" i="3"/>
  <c r="M30" i="3"/>
  <c r="AK29" i="3"/>
  <c r="BI28" i="3"/>
  <c r="CG27" i="3"/>
  <c r="U27" i="3"/>
  <c r="AS26" i="3"/>
  <c r="BQ25" i="3"/>
  <c r="E25" i="3"/>
  <c r="AC24" i="3"/>
  <c r="BA23" i="3"/>
  <c r="BY22" i="3"/>
  <c r="M22" i="3"/>
  <c r="AK21" i="3"/>
  <c r="BI20" i="3"/>
  <c r="CG19" i="3"/>
  <c r="U19" i="3"/>
  <c r="AS18" i="3"/>
  <c r="BQ17" i="3"/>
  <c r="E17" i="3"/>
  <c r="AC16" i="3"/>
  <c r="BA15" i="3"/>
  <c r="BY14" i="3"/>
  <c r="M14" i="3"/>
  <c r="AK13" i="3"/>
  <c r="BI12" i="3"/>
  <c r="CG11" i="3"/>
  <c r="U11" i="3"/>
  <c r="AS10" i="3"/>
  <c r="BQ9" i="3"/>
  <c r="E9" i="3"/>
  <c r="AC8" i="3"/>
  <c r="BA7" i="3"/>
  <c r="E74" i="2"/>
  <c r="F42" i="26"/>
  <c r="K75" i="14"/>
  <c r="F45" i="11"/>
  <c r="N13" i="6"/>
  <c r="H76" i="4"/>
  <c r="H44" i="4"/>
  <c r="H12" i="4"/>
  <c r="AR76" i="3"/>
  <c r="BP75" i="3"/>
  <c r="CN74" i="3"/>
  <c r="AB74" i="3"/>
  <c r="AZ73" i="3"/>
  <c r="BX72" i="3"/>
  <c r="L72" i="3"/>
  <c r="AJ71" i="3"/>
  <c r="BH70" i="3"/>
  <c r="CF69" i="3"/>
  <c r="T69" i="3"/>
  <c r="AR68" i="3"/>
  <c r="BP67" i="3"/>
  <c r="CN66" i="3"/>
  <c r="AB66" i="3"/>
  <c r="AZ65" i="3"/>
  <c r="BX64" i="3"/>
  <c r="L64" i="3"/>
  <c r="AJ63" i="3"/>
  <c r="BH62" i="3"/>
  <c r="CF61" i="3"/>
  <c r="T61" i="3"/>
  <c r="AR60" i="3"/>
  <c r="BP59" i="3"/>
  <c r="CN58" i="3"/>
  <c r="AB58" i="3"/>
  <c r="AZ57" i="3"/>
  <c r="BX56" i="3"/>
  <c r="L56" i="3"/>
  <c r="AJ55" i="3"/>
  <c r="BH54" i="3"/>
  <c r="CF53" i="3"/>
  <c r="T53" i="3"/>
  <c r="AR52" i="3"/>
  <c r="BP51" i="3"/>
  <c r="CN50" i="3"/>
  <c r="AB50" i="3"/>
  <c r="AZ49" i="3"/>
  <c r="BX48" i="3"/>
  <c r="L48" i="3"/>
  <c r="AJ47" i="3"/>
  <c r="BH46" i="3"/>
  <c r="CF45" i="3"/>
  <c r="T45" i="3"/>
  <c r="AR44" i="3"/>
  <c r="BP43" i="3"/>
  <c r="CN42" i="3"/>
  <c r="AB42" i="3"/>
  <c r="AZ41" i="3"/>
  <c r="BX40" i="3"/>
  <c r="L40" i="3"/>
  <c r="AJ39" i="3"/>
  <c r="BH38" i="3"/>
  <c r="CF37" i="3"/>
  <c r="T37" i="3"/>
  <c r="AR36" i="3"/>
  <c r="BP35" i="3"/>
  <c r="CN34" i="3"/>
  <c r="AB34" i="3"/>
  <c r="AZ33" i="3"/>
  <c r="BX32" i="3"/>
  <c r="L32" i="3"/>
  <c r="AJ31" i="3"/>
  <c r="BH30" i="3"/>
  <c r="CF29" i="3"/>
  <c r="T29" i="3"/>
  <c r="AR28" i="3"/>
  <c r="BP27" i="3"/>
  <c r="CN26" i="3"/>
  <c r="AB26" i="3"/>
  <c r="AZ25" i="3"/>
  <c r="BX24" i="3"/>
  <c r="L24" i="3"/>
  <c r="AJ23" i="3"/>
  <c r="BH22" i="3"/>
  <c r="CF21" i="3"/>
  <c r="T21" i="3"/>
  <c r="AR20" i="3"/>
  <c r="BP19" i="3"/>
  <c r="CN18" i="3"/>
  <c r="AB18" i="3"/>
  <c r="AZ17" i="3"/>
  <c r="BX16" i="3"/>
  <c r="L16" i="3"/>
  <c r="AJ15" i="3"/>
  <c r="BH14" i="3"/>
  <c r="D36" i="18"/>
  <c r="J41" i="19"/>
  <c r="G19" i="13"/>
  <c r="G57" i="14"/>
  <c r="P75" i="4"/>
  <c r="F40" i="4"/>
  <c r="F8" i="4"/>
  <c r="T42" i="14"/>
  <c r="G69" i="6"/>
  <c r="M68" i="4"/>
  <c r="I26" i="4"/>
  <c r="E37" i="15"/>
  <c r="E8" i="13"/>
  <c r="J22" i="6"/>
  <c r="L76" i="4"/>
  <c r="L44" i="4"/>
  <c r="L12" i="4"/>
  <c r="D46" i="14"/>
  <c r="M72" i="6"/>
  <c r="G16" i="5"/>
  <c r="G38" i="4"/>
  <c r="P46" i="19"/>
  <c r="E74" i="13"/>
  <c r="D50" i="6"/>
  <c r="H17" i="5"/>
  <c r="H49" i="4"/>
  <c r="H17" i="4"/>
  <c r="D29" i="15"/>
  <c r="E71" i="11"/>
  <c r="G55" i="6"/>
  <c r="G61" i="5"/>
  <c r="G21" i="5"/>
  <c r="E66" i="4"/>
  <c r="I52" i="4"/>
  <c r="M38" i="4"/>
  <c r="S23" i="4"/>
  <c r="O9" i="4"/>
  <c r="F53" i="11"/>
  <c r="H22" i="5"/>
  <c r="R51" i="4"/>
  <c r="R19" i="4"/>
  <c r="BA76" i="3"/>
  <c r="BY75" i="3"/>
  <c r="M75" i="3"/>
  <c r="AK74" i="3"/>
  <c r="BI73" i="3"/>
  <c r="CG72" i="3"/>
  <c r="U72" i="3"/>
  <c r="AS71" i="3"/>
  <c r="BQ70" i="3"/>
  <c r="E70" i="3"/>
  <c r="AC69" i="3"/>
  <c r="BA68" i="3"/>
  <c r="BY67" i="3"/>
  <c r="M67" i="3"/>
  <c r="AK66" i="3"/>
  <c r="BI65" i="3"/>
  <c r="CG64" i="3"/>
  <c r="U64" i="3"/>
  <c r="AS63" i="3"/>
  <c r="BQ62" i="3"/>
  <c r="E62" i="3"/>
  <c r="AC61" i="3"/>
  <c r="BA60" i="3"/>
  <c r="BY59" i="3"/>
  <c r="M59" i="3"/>
  <c r="AK58" i="3"/>
  <c r="BI57" i="3"/>
  <c r="CG56" i="3"/>
  <c r="U56" i="3"/>
  <c r="AS55" i="3"/>
  <c r="BQ54" i="3"/>
  <c r="E54" i="3"/>
  <c r="AC53" i="3"/>
  <c r="BA52" i="3"/>
  <c r="BY51" i="3"/>
  <c r="M51" i="3"/>
  <c r="AK50" i="3"/>
  <c r="BI49" i="3"/>
  <c r="CG48" i="3"/>
  <c r="U48" i="3"/>
  <c r="AS47" i="3"/>
  <c r="BQ46" i="3"/>
  <c r="E46" i="3"/>
  <c r="AC45" i="3"/>
  <c r="BA44" i="3"/>
  <c r="BY43" i="3"/>
  <c r="M43" i="3"/>
  <c r="AK42" i="3"/>
  <c r="BI41" i="3"/>
  <c r="CG40" i="3"/>
  <c r="U40" i="3"/>
  <c r="AS39" i="3"/>
  <c r="BQ38" i="3"/>
  <c r="E38" i="3"/>
  <c r="AC37" i="3"/>
  <c r="BA36" i="3"/>
  <c r="BY35" i="3"/>
  <c r="M35" i="3"/>
  <c r="AK34" i="3"/>
  <c r="BI33" i="3"/>
  <c r="CG32" i="3"/>
  <c r="U32" i="3"/>
  <c r="AS31" i="3"/>
  <c r="BQ30" i="3"/>
  <c r="E30" i="3"/>
  <c r="AC29" i="3"/>
  <c r="BA28" i="3"/>
  <c r="BY27" i="3"/>
  <c r="M27" i="3"/>
  <c r="AK26" i="3"/>
  <c r="BI25" i="3"/>
  <c r="CG24" i="3"/>
  <c r="U24" i="3"/>
  <c r="AS23" i="3"/>
  <c r="BQ22" i="3"/>
  <c r="E22" i="3"/>
  <c r="AC21" i="3"/>
  <c r="BA20" i="3"/>
  <c r="BY19" i="3"/>
  <c r="M19" i="3"/>
  <c r="AK18" i="3"/>
  <c r="BI17" i="3"/>
  <c r="CG16" i="3"/>
  <c r="U16" i="3"/>
  <c r="AS15" i="3"/>
  <c r="BQ14" i="3"/>
  <c r="E14" i="3"/>
  <c r="AC13" i="3"/>
  <c r="BA12" i="3"/>
  <c r="BY11" i="3"/>
  <c r="M11" i="3"/>
  <c r="AK10" i="3"/>
  <c r="BI9" i="3"/>
  <c r="CG8" i="3"/>
  <c r="U8" i="3"/>
  <c r="AS7" i="3"/>
  <c r="E72" i="2"/>
  <c r="M75" i="19"/>
  <c r="G61" i="14"/>
  <c r="D48" i="10"/>
  <c r="D75" i="5"/>
  <c r="P72" i="4"/>
  <c r="P40" i="4"/>
  <c r="P8" i="4"/>
  <c r="AJ76" i="3"/>
  <c r="BH75" i="3"/>
  <c r="CF74" i="3"/>
  <c r="T74" i="3"/>
  <c r="AR73" i="3"/>
  <c r="BP72" i="3"/>
  <c r="CN71" i="3"/>
  <c r="AB71" i="3"/>
  <c r="AZ70" i="3"/>
  <c r="BX69" i="3"/>
  <c r="L69" i="3"/>
  <c r="AJ68" i="3"/>
  <c r="BH67" i="3"/>
  <c r="CF66" i="3"/>
  <c r="T66" i="3"/>
  <c r="AR65" i="3"/>
  <c r="BP64" i="3"/>
  <c r="CN63" i="3"/>
  <c r="AB63" i="3"/>
  <c r="AZ62" i="3"/>
  <c r="BX61" i="3"/>
  <c r="L61" i="3"/>
  <c r="AJ60" i="3"/>
  <c r="BH59" i="3"/>
  <c r="CF58" i="3"/>
  <c r="T58" i="3"/>
  <c r="AR57" i="3"/>
  <c r="BP56" i="3"/>
  <c r="CN55" i="3"/>
  <c r="AB55" i="3"/>
  <c r="AZ54" i="3"/>
  <c r="BX53" i="3"/>
  <c r="L53" i="3"/>
  <c r="AJ52" i="3"/>
  <c r="BH51" i="3"/>
  <c r="CF50" i="3"/>
  <c r="T50" i="3"/>
  <c r="AR49" i="3"/>
  <c r="BP48" i="3"/>
  <c r="CN47" i="3"/>
  <c r="AB47" i="3"/>
  <c r="AZ46" i="3"/>
  <c r="BX45" i="3"/>
  <c r="L45" i="3"/>
  <c r="AJ44" i="3"/>
  <c r="BH43" i="3"/>
  <c r="CF42" i="3"/>
  <c r="T42" i="3"/>
  <c r="AR41" i="3"/>
  <c r="BP40" i="3"/>
  <c r="CN39" i="3"/>
  <c r="AB39" i="3"/>
  <c r="AZ38" i="3"/>
  <c r="BX37" i="3"/>
  <c r="L37" i="3"/>
  <c r="AJ36" i="3"/>
  <c r="BH35" i="3"/>
  <c r="CF34" i="3"/>
  <c r="T34" i="3"/>
  <c r="AR33" i="3"/>
  <c r="BP32" i="3"/>
  <c r="CN31" i="3"/>
  <c r="AB31" i="3"/>
  <c r="AZ30" i="3"/>
  <c r="BX29" i="3"/>
  <c r="L29" i="3"/>
  <c r="AJ28" i="3"/>
  <c r="BH27" i="3"/>
  <c r="CF26" i="3"/>
  <c r="T26" i="3"/>
  <c r="AR25" i="3"/>
  <c r="BP24" i="3"/>
  <c r="CN23" i="3"/>
  <c r="AB23" i="3"/>
  <c r="AZ22" i="3"/>
  <c r="BX21" i="3"/>
  <c r="L21" i="3"/>
  <c r="AJ20" i="3"/>
  <c r="BH19" i="3"/>
  <c r="CF18" i="3"/>
  <c r="T18" i="3"/>
  <c r="AR17" i="3"/>
  <c r="BP16" i="3"/>
  <c r="CN15" i="3"/>
  <c r="AB15" i="3"/>
  <c r="AZ14" i="3"/>
  <c r="BX13" i="3"/>
  <c r="L13" i="3"/>
  <c r="AJ12" i="3"/>
  <c r="BH11" i="3"/>
  <c r="CF10" i="3"/>
  <c r="T10" i="3"/>
  <c r="AR9" i="3"/>
  <c r="BP8" i="3"/>
  <c r="CN7" i="3"/>
  <c r="AB7" i="3"/>
  <c r="H71" i="2"/>
  <c r="G37" i="19"/>
  <c r="M30" i="13"/>
  <c r="N65" i="6"/>
  <c r="D52" i="5"/>
  <c r="F65" i="4"/>
  <c r="F33" i="4"/>
  <c r="CE76" i="3"/>
  <c r="S76" i="3"/>
  <c r="AQ75" i="3"/>
  <c r="BO74" i="3"/>
  <c r="CM73" i="3"/>
  <c r="AA73" i="3"/>
  <c r="AY72" i="3"/>
  <c r="D7" i="15"/>
  <c r="J49" i="29"/>
  <c r="D7" i="11"/>
  <c r="I16" i="14"/>
  <c r="L69" i="4"/>
  <c r="F36" i="4"/>
  <c r="G11" i="25"/>
  <c r="P28" i="14"/>
  <c r="G37" i="6"/>
  <c r="O63" i="4"/>
  <c r="M20" i="4"/>
  <c r="K67" i="14"/>
  <c r="F49" i="11"/>
  <c r="N11" i="6"/>
  <c r="L72" i="4"/>
  <c r="L40" i="4"/>
  <c r="L8" i="4"/>
  <c r="R31" i="14"/>
  <c r="M56" i="6"/>
  <c r="E75" i="4"/>
  <c r="S32" i="4"/>
  <c r="J8" i="19"/>
  <c r="M52" i="13"/>
  <c r="D34" i="6"/>
  <c r="D7" i="5"/>
  <c r="H45" i="4"/>
  <c r="H13" i="4"/>
  <c r="T66" i="14"/>
  <c r="E31" i="11"/>
  <c r="G51" i="6"/>
  <c r="E56" i="5"/>
  <c r="G13" i="5"/>
  <c r="O65" i="4"/>
  <c r="E50" i="4"/>
  <c r="I36" i="4"/>
  <c r="M22" i="4"/>
  <c r="S7" i="4"/>
  <c r="F47" i="6"/>
  <c r="D12" i="5"/>
  <c r="H48" i="4"/>
  <c r="H16" i="4"/>
  <c r="AS76" i="3"/>
  <c r="BQ75" i="3"/>
  <c r="E75" i="3"/>
  <c r="AC74" i="3"/>
  <c r="BA73" i="3"/>
  <c r="BY72" i="3"/>
  <c r="M72" i="3"/>
  <c r="AK71" i="3"/>
  <c r="BI70" i="3"/>
  <c r="CG69" i="3"/>
  <c r="U69" i="3"/>
  <c r="AS68" i="3"/>
  <c r="BQ67" i="3"/>
  <c r="E67" i="3"/>
  <c r="AC66" i="3"/>
  <c r="BA65" i="3"/>
  <c r="BY64" i="3"/>
  <c r="M64" i="3"/>
  <c r="AK63" i="3"/>
  <c r="BI62" i="3"/>
  <c r="CG61" i="3"/>
  <c r="U61" i="3"/>
  <c r="AS60" i="3"/>
  <c r="BQ59" i="3"/>
  <c r="E59" i="3"/>
  <c r="AC58" i="3"/>
  <c r="BA57" i="3"/>
  <c r="BY56" i="3"/>
  <c r="M56" i="3"/>
  <c r="AK55" i="3"/>
  <c r="BI54" i="3"/>
  <c r="CG53" i="3"/>
  <c r="U53" i="3"/>
  <c r="AS52" i="3"/>
  <c r="BQ51" i="3"/>
  <c r="E51" i="3"/>
  <c r="AC50" i="3"/>
  <c r="BA49" i="3"/>
  <c r="BY48" i="3"/>
  <c r="M48" i="3"/>
  <c r="AK47" i="3"/>
  <c r="BI46" i="3"/>
  <c r="CG45" i="3"/>
  <c r="U45" i="3"/>
  <c r="AS44" i="3"/>
  <c r="BQ43" i="3"/>
  <c r="E43" i="3"/>
  <c r="AC42" i="3"/>
  <c r="BA41" i="3"/>
  <c r="BY40" i="3"/>
  <c r="M40" i="3"/>
  <c r="AK39" i="3"/>
  <c r="BI38" i="3"/>
  <c r="CG37" i="3"/>
  <c r="U37" i="3"/>
  <c r="AS36" i="3"/>
  <c r="BQ35" i="3"/>
  <c r="E35" i="3"/>
  <c r="AC34" i="3"/>
  <c r="BA33" i="3"/>
  <c r="BY32" i="3"/>
  <c r="M32" i="3"/>
  <c r="AK31" i="3"/>
  <c r="BI30" i="3"/>
  <c r="CG29" i="3"/>
  <c r="U29" i="3"/>
  <c r="AS28" i="3"/>
  <c r="BQ27" i="3"/>
  <c r="E27" i="3"/>
  <c r="AC26" i="3"/>
  <c r="BA25" i="3"/>
  <c r="BY24" i="3"/>
  <c r="M24" i="3"/>
  <c r="AK23" i="3"/>
  <c r="BI22" i="3"/>
  <c r="CG21" i="3"/>
  <c r="U21" i="3"/>
  <c r="AS20" i="3"/>
  <c r="BQ19" i="3"/>
  <c r="E19" i="3"/>
  <c r="AC18" i="3"/>
  <c r="BA17" i="3"/>
  <c r="BY16" i="3"/>
  <c r="M16" i="3"/>
  <c r="AK15" i="3"/>
  <c r="BI14" i="3"/>
  <c r="CG13" i="3"/>
  <c r="U13" i="3"/>
  <c r="AS12" i="3"/>
  <c r="BQ11" i="3"/>
  <c r="E11" i="3"/>
  <c r="AC10" i="3"/>
  <c r="BA9" i="3"/>
  <c r="BY8" i="3"/>
  <c r="M8" i="3"/>
  <c r="AK7" i="3"/>
  <c r="E70" i="2"/>
  <c r="K41" i="19"/>
  <c r="Q32" i="14"/>
  <c r="D65" i="7"/>
  <c r="D64" i="5"/>
  <c r="F69" i="4"/>
  <c r="F37" i="4"/>
  <c r="CN76" i="3"/>
  <c r="AB76" i="3"/>
  <c r="AZ75" i="3"/>
  <c r="BX74" i="3"/>
  <c r="L74" i="3"/>
  <c r="AJ73" i="3"/>
  <c r="BH72" i="3"/>
  <c r="CF71" i="3"/>
  <c r="T71" i="3"/>
  <c r="AR70" i="3"/>
  <c r="BP69" i="3"/>
  <c r="CN68" i="3"/>
  <c r="AB68" i="3"/>
  <c r="AZ67" i="3"/>
  <c r="BX66" i="3"/>
  <c r="L66" i="3"/>
  <c r="AJ65" i="3"/>
  <c r="BH64" i="3"/>
  <c r="CF63" i="3"/>
  <c r="T63" i="3"/>
  <c r="AR62" i="3"/>
  <c r="BP61" i="3"/>
  <c r="CN60" i="3"/>
  <c r="AB60" i="3"/>
  <c r="AZ59" i="3"/>
  <c r="BX58" i="3"/>
  <c r="L58" i="3"/>
  <c r="AJ57" i="3"/>
  <c r="BH56" i="3"/>
  <c r="CF55" i="3"/>
  <c r="T55" i="3"/>
  <c r="AR54" i="3"/>
  <c r="BP53" i="3"/>
  <c r="CN52" i="3"/>
  <c r="AB52" i="3"/>
  <c r="AZ51" i="3"/>
  <c r="BX50" i="3"/>
  <c r="L50" i="3"/>
  <c r="AJ49" i="3"/>
  <c r="BH48" i="3"/>
  <c r="CF47" i="3"/>
  <c r="T47" i="3"/>
  <c r="AR46" i="3"/>
  <c r="BP45" i="3"/>
  <c r="CN44" i="3"/>
  <c r="AB44" i="3"/>
  <c r="AZ43" i="3"/>
  <c r="BX42" i="3"/>
  <c r="L42" i="3"/>
  <c r="AJ41" i="3"/>
  <c r="BH40" i="3"/>
  <c r="CF39" i="3"/>
  <c r="T39" i="3"/>
  <c r="AR38" i="3"/>
  <c r="BP37" i="3"/>
  <c r="CN36" i="3"/>
  <c r="AB36" i="3"/>
  <c r="AZ35" i="3"/>
  <c r="BX34" i="3"/>
  <c r="L34" i="3"/>
  <c r="AJ33" i="3"/>
  <c r="BH32" i="3"/>
  <c r="CF31" i="3"/>
  <c r="T31" i="3"/>
  <c r="AR30" i="3"/>
  <c r="BP29" i="3"/>
  <c r="CN28" i="3"/>
  <c r="AB28" i="3"/>
  <c r="AZ27" i="3"/>
  <c r="BX26" i="3"/>
  <c r="L26" i="3"/>
  <c r="AJ25" i="3"/>
  <c r="BH24" i="3"/>
  <c r="CF23" i="3"/>
  <c r="T23" i="3"/>
  <c r="AR22" i="3"/>
  <c r="BP21" i="3"/>
  <c r="CN20" i="3"/>
  <c r="AB20" i="3"/>
  <c r="AZ19" i="3"/>
  <c r="BX18" i="3"/>
  <c r="L18" i="3"/>
  <c r="AJ17" i="3"/>
  <c r="BH16" i="3"/>
  <c r="CF15" i="3"/>
  <c r="T15" i="3"/>
  <c r="AR14" i="3"/>
  <c r="BP13" i="3"/>
  <c r="CN12" i="3"/>
  <c r="AB12" i="3"/>
  <c r="AZ11" i="3"/>
  <c r="BX10" i="3"/>
  <c r="L10" i="3"/>
  <c r="AJ9" i="3"/>
  <c r="BH8" i="3"/>
  <c r="CF7" i="3"/>
  <c r="T7" i="3"/>
  <c r="D70" i="2"/>
  <c r="E53" i="15"/>
  <c r="I9" i="13"/>
  <c r="F55" i="6"/>
  <c r="F41" i="5"/>
  <c r="D58" i="4"/>
  <c r="R48" i="14"/>
  <c r="D76" i="5"/>
  <c r="N68" i="19"/>
  <c r="H73" i="4"/>
  <c r="M62" i="4"/>
  <c r="P12" i="4"/>
  <c r="AC71" i="3"/>
  <c r="AS65" i="3"/>
  <c r="BI59" i="3"/>
  <c r="BY53" i="3"/>
  <c r="E48" i="3"/>
  <c r="U42" i="3"/>
  <c r="AK36" i="3"/>
  <c r="BA30" i="3"/>
  <c r="BQ24" i="3"/>
  <c r="CG18" i="3"/>
  <c r="M13" i="3"/>
  <c r="AC7" i="3"/>
  <c r="CF76" i="3"/>
  <c r="L71" i="3"/>
  <c r="AB65" i="3"/>
  <c r="AR59" i="3"/>
  <c r="BH53" i="3"/>
  <c r="BX47" i="3"/>
  <c r="CN41" i="3"/>
  <c r="T36" i="3"/>
  <c r="AJ30" i="3"/>
  <c r="AZ24" i="3"/>
  <c r="BP18" i="3"/>
  <c r="CF13" i="3"/>
  <c r="L12" i="3"/>
  <c r="CN9" i="3"/>
  <c r="L8" i="3"/>
  <c r="D68" i="2"/>
  <c r="J44" i="6"/>
  <c r="P36" i="4"/>
  <c r="BO76" i="3"/>
  <c r="CE75" i="3"/>
  <c r="K75" i="3"/>
  <c r="AA74" i="3"/>
  <c r="AQ73" i="3"/>
  <c r="BG72" i="3"/>
  <c r="BW71" i="3"/>
  <c r="K71" i="3"/>
  <c r="AI70" i="3"/>
  <c r="BG69" i="3"/>
  <c r="CE68" i="3"/>
  <c r="S68" i="3"/>
  <c r="AQ67" i="3"/>
  <c r="BO66" i="3"/>
  <c r="CM65" i="3"/>
  <c r="AA65" i="3"/>
  <c r="AY64" i="3"/>
  <c r="BW63" i="3"/>
  <c r="K63" i="3"/>
  <c r="AI62" i="3"/>
  <c r="BG61" i="3"/>
  <c r="CE60" i="3"/>
  <c r="S60" i="3"/>
  <c r="AQ59" i="3"/>
  <c r="BO58" i="3"/>
  <c r="CM57" i="3"/>
  <c r="AA57" i="3"/>
  <c r="AY56" i="3"/>
  <c r="BW55" i="3"/>
  <c r="K55" i="3"/>
  <c r="AI54" i="3"/>
  <c r="BG53" i="3"/>
  <c r="CE52" i="3"/>
  <c r="S52" i="3"/>
  <c r="AQ51" i="3"/>
  <c r="BO50" i="3"/>
  <c r="CM49" i="3"/>
  <c r="AA49" i="3"/>
  <c r="AY48" i="3"/>
  <c r="BW47" i="3"/>
  <c r="K47" i="3"/>
  <c r="AI46" i="3"/>
  <c r="BG45" i="3"/>
  <c r="CE44" i="3"/>
  <c r="S44" i="3"/>
  <c r="AQ43" i="3"/>
  <c r="BO42" i="3"/>
  <c r="CM41" i="3"/>
  <c r="AA41" i="3"/>
  <c r="AY40" i="3"/>
  <c r="BW39" i="3"/>
  <c r="K39" i="3"/>
  <c r="AI38" i="3"/>
  <c r="BG37" i="3"/>
  <c r="CE36" i="3"/>
  <c r="S36" i="3"/>
  <c r="AQ35" i="3"/>
  <c r="BO34" i="3"/>
  <c r="E67" i="19"/>
  <c r="E28" i="13"/>
  <c r="J32" i="6"/>
  <c r="H18" i="5"/>
  <c r="L50" i="4"/>
  <c r="L18" i="4"/>
  <c r="BF76" i="3"/>
  <c r="CD75" i="3"/>
  <c r="R75" i="3"/>
  <c r="AP74" i="3"/>
  <c r="BN73" i="3"/>
  <c r="CT72" i="3"/>
  <c r="Z72" i="3"/>
  <c r="AX71" i="3"/>
  <c r="BV70" i="3"/>
  <c r="J70" i="3"/>
  <c r="AH69" i="3"/>
  <c r="BF68" i="3"/>
  <c r="CD67" i="3"/>
  <c r="R67" i="3"/>
  <c r="AP66" i="3"/>
  <c r="BN65" i="3"/>
  <c r="CT64" i="3"/>
  <c r="Z64" i="3"/>
  <c r="AX63" i="3"/>
  <c r="BV62" i="3"/>
  <c r="J62" i="3"/>
  <c r="AH61" i="3"/>
  <c r="BF60" i="3"/>
  <c r="CD59" i="3"/>
  <c r="R59" i="3"/>
  <c r="AP58" i="3"/>
  <c r="BN57" i="3"/>
  <c r="CT56" i="3"/>
  <c r="Z56" i="3"/>
  <c r="AX55" i="3"/>
  <c r="BV54" i="3"/>
  <c r="J54" i="3"/>
  <c r="AH53" i="3"/>
  <c r="BF52" i="3"/>
  <c r="CD51" i="3"/>
  <c r="R51" i="3"/>
  <c r="AP50" i="3"/>
  <c r="BN49" i="3"/>
  <c r="CT48" i="3"/>
  <c r="Z48" i="3"/>
  <c r="AX47" i="3"/>
  <c r="BV46" i="3"/>
  <c r="J46" i="3"/>
  <c r="AH45" i="3"/>
  <c r="BF44" i="3"/>
  <c r="CD43" i="3"/>
  <c r="R43" i="3"/>
  <c r="AP42" i="3"/>
  <c r="BN41" i="3"/>
  <c r="CT40" i="3"/>
  <c r="Z40" i="3"/>
  <c r="AX39" i="3"/>
  <c r="BV38" i="3"/>
  <c r="J38" i="3"/>
  <c r="AH37" i="3"/>
  <c r="BF36" i="3"/>
  <c r="CD35" i="3"/>
  <c r="R35" i="3"/>
  <c r="AP34" i="3"/>
  <c r="BN33" i="3"/>
  <c r="CT32" i="3"/>
  <c r="Z32" i="3"/>
  <c r="AX31" i="3"/>
  <c r="BV30" i="3"/>
  <c r="J30" i="3"/>
  <c r="AH29" i="3"/>
  <c r="BF28" i="3"/>
  <c r="CD27" i="3"/>
  <c r="R27" i="3"/>
  <c r="AP26" i="3"/>
  <c r="BN25" i="3"/>
  <c r="CT24" i="3"/>
  <c r="Z24" i="3"/>
  <c r="AX23" i="3"/>
  <c r="BV22" i="3"/>
  <c r="J22" i="3"/>
  <c r="AH21" i="3"/>
  <c r="BF20" i="3"/>
  <c r="CD19" i="3"/>
  <c r="R19" i="3"/>
  <c r="AP18" i="3"/>
  <c r="BN17" i="3"/>
  <c r="CT16" i="3"/>
  <c r="Z16" i="3"/>
  <c r="AX15" i="3"/>
  <c r="BV14" i="3"/>
  <c r="J14" i="3"/>
  <c r="AH13" i="3"/>
  <c r="BF12" i="3"/>
  <c r="CD11" i="3"/>
  <c r="R11" i="3"/>
  <c r="AP10" i="3"/>
  <c r="BN9" i="3"/>
  <c r="CT8" i="3"/>
  <c r="Z8" i="3"/>
  <c r="AX7" i="3"/>
  <c r="F71" i="2"/>
  <c r="F55" i="2"/>
  <c r="S55" i="14"/>
  <c r="D33" i="7"/>
  <c r="H70" i="5"/>
  <c r="R67" i="4"/>
  <c r="R35" i="4"/>
  <c r="CS76" i="3"/>
  <c r="AG76" i="3"/>
  <c r="BM75" i="3"/>
  <c r="CS74" i="3"/>
  <c r="AG74" i="3"/>
  <c r="BM73" i="3"/>
  <c r="CS72" i="3"/>
  <c r="AG72" i="3"/>
  <c r="BM71" i="3"/>
  <c r="CS70" i="3"/>
  <c r="AG70" i="3"/>
  <c r="BM69" i="3"/>
  <c r="CS68" i="3"/>
  <c r="AG68" i="3"/>
  <c r="BM67" i="3"/>
  <c r="CS66" i="3"/>
  <c r="AG66" i="3"/>
  <c r="BM65" i="3"/>
  <c r="CS64" i="3"/>
  <c r="AG64" i="3"/>
  <c r="BM63" i="3"/>
  <c r="CS62" i="3"/>
  <c r="AG62" i="3"/>
  <c r="BM61" i="3"/>
  <c r="CS60" i="3"/>
  <c r="AG60" i="3"/>
  <c r="P72" i="19"/>
  <c r="I58" i="4"/>
  <c r="N17" i="14"/>
  <c r="H41" i="4"/>
  <c r="O49" i="4"/>
  <c r="AK76" i="3"/>
  <c r="BA70" i="3"/>
  <c r="BQ64" i="3"/>
  <c r="CG58" i="3"/>
  <c r="M53" i="3"/>
  <c r="AC47" i="3"/>
  <c r="AS41" i="3"/>
  <c r="BI35" i="3"/>
  <c r="BY29" i="3"/>
  <c r="E24" i="3"/>
  <c r="U18" i="3"/>
  <c r="AK12" i="3"/>
  <c r="E68" i="2"/>
  <c r="T76" i="3"/>
  <c r="AJ70" i="3"/>
  <c r="AZ64" i="3"/>
  <c r="BP58" i="3"/>
  <c r="CF52" i="3"/>
  <c r="L47" i="3"/>
  <c r="AB41" i="3"/>
  <c r="AR35" i="3"/>
  <c r="BH29" i="3"/>
  <c r="BX23" i="3"/>
  <c r="CN17" i="3"/>
  <c r="BH13" i="3"/>
  <c r="BP11" i="3"/>
  <c r="CF9" i="3"/>
  <c r="BX7" i="3"/>
  <c r="I71" i="19"/>
  <c r="N33" i="6"/>
  <c r="D26" i="4"/>
  <c r="BG76" i="3"/>
  <c r="BW75" i="3"/>
  <c r="CM74" i="3"/>
  <c r="S74" i="3"/>
  <c r="AI73" i="3"/>
  <c r="AQ72" i="3"/>
  <c r="BO71" i="3"/>
  <c r="CM70" i="3"/>
  <c r="AA70" i="3"/>
  <c r="AY69" i="3"/>
  <c r="BW68" i="3"/>
  <c r="K68" i="3"/>
  <c r="AI67" i="3"/>
  <c r="BG66" i="3"/>
  <c r="CE65" i="3"/>
  <c r="S65" i="3"/>
  <c r="AQ64" i="3"/>
  <c r="BO63" i="3"/>
  <c r="CM62" i="3"/>
  <c r="AA62" i="3"/>
  <c r="AY61" i="3"/>
  <c r="BW60" i="3"/>
  <c r="K60" i="3"/>
  <c r="AI59" i="3"/>
  <c r="BG58" i="3"/>
  <c r="CE57" i="3"/>
  <c r="S57" i="3"/>
  <c r="AQ56" i="3"/>
  <c r="BO55" i="3"/>
  <c r="CM54" i="3"/>
  <c r="AA54" i="3"/>
  <c r="AY53" i="3"/>
  <c r="BW52" i="3"/>
  <c r="K52" i="3"/>
  <c r="AI51" i="3"/>
  <c r="BG50" i="3"/>
  <c r="CE49" i="3"/>
  <c r="S49" i="3"/>
  <c r="AQ48" i="3"/>
  <c r="BO47" i="3"/>
  <c r="CM46" i="3"/>
  <c r="AA46" i="3"/>
  <c r="AY45" i="3"/>
  <c r="BW44" i="3"/>
  <c r="K44" i="3"/>
  <c r="AI43" i="3"/>
  <c r="BG42" i="3"/>
  <c r="CE41" i="3"/>
  <c r="S41" i="3"/>
  <c r="AQ40" i="3"/>
  <c r="BO39" i="3"/>
  <c r="CM38" i="3"/>
  <c r="AA38" i="3"/>
  <c r="AY37" i="3"/>
  <c r="BW36" i="3"/>
  <c r="K36" i="3"/>
  <c r="AI35" i="3"/>
  <c r="BG34" i="3"/>
  <c r="D29" i="16"/>
  <c r="E40" i="12"/>
  <c r="N21" i="6"/>
  <c r="D8" i="5"/>
  <c r="T46" i="4"/>
  <c r="T14" i="4"/>
  <c r="AX76" i="3"/>
  <c r="BV75" i="3"/>
  <c r="J75" i="3"/>
  <c r="AH74" i="3"/>
  <c r="BF73" i="3"/>
  <c r="CD72" i="3"/>
  <c r="R72" i="3"/>
  <c r="AP71" i="3"/>
  <c r="BN70" i="3"/>
  <c r="CT69" i="3"/>
  <c r="Z69" i="3"/>
  <c r="AX68" i="3"/>
  <c r="BV67" i="3"/>
  <c r="J67" i="3"/>
  <c r="AH66" i="3"/>
  <c r="BF65" i="3"/>
  <c r="CD64" i="3"/>
  <c r="R64" i="3"/>
  <c r="AP63" i="3"/>
  <c r="BN62" i="3"/>
  <c r="CT61" i="3"/>
  <c r="Z61" i="3"/>
  <c r="AX60" i="3"/>
  <c r="BV59" i="3"/>
  <c r="J59" i="3"/>
  <c r="AH58" i="3"/>
  <c r="BF57" i="3"/>
  <c r="CD56" i="3"/>
  <c r="R56" i="3"/>
  <c r="AP55" i="3"/>
  <c r="BN54" i="3"/>
  <c r="CT53" i="3"/>
  <c r="Z53" i="3"/>
  <c r="AX52" i="3"/>
  <c r="BV51" i="3"/>
  <c r="J51" i="3"/>
  <c r="AH50" i="3"/>
  <c r="BF49" i="3"/>
  <c r="CD48" i="3"/>
  <c r="R48" i="3"/>
  <c r="AP47" i="3"/>
  <c r="BN46" i="3"/>
  <c r="CT45" i="3"/>
  <c r="Z45" i="3"/>
  <c r="AX44" i="3"/>
  <c r="BV43" i="3"/>
  <c r="J43" i="3"/>
  <c r="AH42" i="3"/>
  <c r="BF41" i="3"/>
  <c r="CD40" i="3"/>
  <c r="R40" i="3"/>
  <c r="AP39" i="3"/>
  <c r="BN38" i="3"/>
  <c r="CT37" i="3"/>
  <c r="Z37" i="3"/>
  <c r="AX36" i="3"/>
  <c r="BV35" i="3"/>
  <c r="J35" i="3"/>
  <c r="AH34" i="3"/>
  <c r="BF33" i="3"/>
  <c r="CD32" i="3"/>
  <c r="R32" i="3"/>
  <c r="AP31" i="3"/>
  <c r="BN30" i="3"/>
  <c r="CT29" i="3"/>
  <c r="Z29" i="3"/>
  <c r="AX28" i="3"/>
  <c r="BV27" i="3"/>
  <c r="J27" i="3"/>
  <c r="AH26" i="3"/>
  <c r="BF25" i="3"/>
  <c r="CD24" i="3"/>
  <c r="R24" i="3"/>
  <c r="AP23" i="3"/>
  <c r="BN22" i="3"/>
  <c r="CT21" i="3"/>
  <c r="Z21" i="3"/>
  <c r="AX20" i="3"/>
  <c r="BV19" i="3"/>
  <c r="J19" i="3"/>
  <c r="AH18" i="3"/>
  <c r="BF17" i="3"/>
  <c r="CD16" i="3"/>
  <c r="R16" i="3"/>
  <c r="AP15" i="3"/>
  <c r="BN14" i="3"/>
  <c r="CT13" i="3"/>
  <c r="Z13" i="3"/>
  <c r="AX12" i="3"/>
  <c r="BV11" i="3"/>
  <c r="J11" i="3"/>
  <c r="AH10" i="3"/>
  <c r="BF9" i="3"/>
  <c r="CD8" i="3"/>
  <c r="R8" i="3"/>
  <c r="AP7" i="3"/>
  <c r="F69" i="2"/>
  <c r="J35" i="29"/>
  <c r="O41" i="14"/>
  <c r="N73" i="6"/>
  <c r="D60" i="5"/>
  <c r="H64" i="4"/>
  <c r="H32" i="4"/>
  <c r="CK76" i="3"/>
  <c r="Y76" i="3"/>
  <c r="BE75" i="3"/>
  <c r="CK74" i="3"/>
  <c r="Y74" i="3"/>
  <c r="BE73" i="3"/>
  <c r="CK72" i="3"/>
  <c r="Y72" i="3"/>
  <c r="BE71" i="3"/>
  <c r="CK70" i="3"/>
  <c r="Y70" i="3"/>
  <c r="BE69" i="3"/>
  <c r="CK68" i="3"/>
  <c r="Y68" i="3"/>
  <c r="BE67" i="3"/>
  <c r="CK66" i="3"/>
  <c r="Y66" i="3"/>
  <c r="BE65" i="3"/>
  <c r="CK64" i="3"/>
  <c r="Y64" i="3"/>
  <c r="BE63" i="3"/>
  <c r="CK62" i="3"/>
  <c r="Y62" i="3"/>
  <c r="BE61" i="3"/>
  <c r="CK60" i="3"/>
  <c r="Y60" i="3"/>
  <c r="BE59" i="3"/>
  <c r="CK58" i="3"/>
  <c r="Y58" i="3"/>
  <c r="BE57" i="3"/>
  <c r="CK56" i="3"/>
  <c r="Y56" i="3"/>
  <c r="BE55" i="3"/>
  <c r="CK54" i="3"/>
  <c r="Y54" i="3"/>
  <c r="BE53" i="3"/>
  <c r="CK52" i="3"/>
  <c r="Y52" i="3"/>
  <c r="BE51" i="3"/>
  <c r="CK50" i="3"/>
  <c r="Y50" i="3"/>
  <c r="BE49" i="3"/>
  <c r="CK48" i="3"/>
  <c r="Y48" i="3"/>
  <c r="BE47" i="3"/>
  <c r="CK46" i="3"/>
  <c r="Y46" i="3"/>
  <c r="BE45" i="3"/>
  <c r="E11" i="19"/>
  <c r="O15" i="4"/>
  <c r="M40" i="6"/>
  <c r="H9" i="4"/>
  <c r="E34" i="4"/>
  <c r="BI75" i="3"/>
  <c r="BY69" i="3"/>
  <c r="E64" i="3"/>
  <c r="U58" i="3"/>
  <c r="AK52" i="3"/>
  <c r="BA46" i="3"/>
  <c r="BQ40" i="3"/>
  <c r="CG34" i="3"/>
  <c r="M29" i="3"/>
  <c r="AC23" i="3"/>
  <c r="AS17" i="3"/>
  <c r="BI11" i="3"/>
  <c r="I7" i="19"/>
  <c r="AR75" i="3"/>
  <c r="BH69" i="3"/>
  <c r="BX63" i="3"/>
  <c r="CN57" i="3"/>
  <c r="T52" i="3"/>
  <c r="AJ46" i="3"/>
  <c r="AZ40" i="3"/>
  <c r="BP34" i="3"/>
  <c r="CF28" i="3"/>
  <c r="L23" i="3"/>
  <c r="AB17" i="3"/>
  <c r="AZ13" i="3"/>
  <c r="AR11" i="3"/>
  <c r="AZ9" i="3"/>
  <c r="BP7" i="3"/>
  <c r="O73" i="14"/>
  <c r="H62" i="5"/>
  <c r="L22" i="4"/>
  <c r="AY76" i="3"/>
  <c r="BO75" i="3"/>
  <c r="CE74" i="3"/>
  <c r="K74" i="3"/>
  <c r="S73" i="3"/>
  <c r="AI72" i="3"/>
  <c r="BG71" i="3"/>
  <c r="CE70" i="3"/>
  <c r="S70" i="3"/>
  <c r="AQ69" i="3"/>
  <c r="BO68" i="3"/>
  <c r="CM67" i="3"/>
  <c r="AA67" i="3"/>
  <c r="AY66" i="3"/>
  <c r="BW65" i="3"/>
  <c r="K65" i="3"/>
  <c r="AI64" i="3"/>
  <c r="BG63" i="3"/>
  <c r="CE62" i="3"/>
  <c r="S62" i="3"/>
  <c r="AQ61" i="3"/>
  <c r="BO60" i="3"/>
  <c r="CM59" i="3"/>
  <c r="AA59" i="3"/>
  <c r="AY58" i="3"/>
  <c r="BW57" i="3"/>
  <c r="K57" i="3"/>
  <c r="AI56" i="3"/>
  <c r="BG55" i="3"/>
  <c r="CE54" i="3"/>
  <c r="S54" i="3"/>
  <c r="AQ53" i="3"/>
  <c r="BO52" i="3"/>
  <c r="CM51" i="3"/>
  <c r="AA51" i="3"/>
  <c r="AY50" i="3"/>
  <c r="BW49" i="3"/>
  <c r="K49" i="3"/>
  <c r="AI48" i="3"/>
  <c r="BG47" i="3"/>
  <c r="CE46" i="3"/>
  <c r="S46" i="3"/>
  <c r="AQ45" i="3"/>
  <c r="BO44" i="3"/>
  <c r="CM43" i="3"/>
  <c r="AA43" i="3"/>
  <c r="AY42" i="3"/>
  <c r="BW41" i="3"/>
  <c r="K41" i="3"/>
  <c r="AI40" i="3"/>
  <c r="BG39" i="3"/>
  <c r="CE38" i="3"/>
  <c r="S38" i="3"/>
  <c r="AQ37" i="3"/>
  <c r="BO36" i="3"/>
  <c r="CM35" i="3"/>
  <c r="AA35" i="3"/>
  <c r="AY34" i="3"/>
  <c r="S71" i="14"/>
  <c r="F29" i="11"/>
  <c r="F11" i="6"/>
  <c r="J75" i="4"/>
  <c r="J43" i="4"/>
  <c r="J11" i="4"/>
  <c r="AP76" i="3"/>
  <c r="BN75" i="3"/>
  <c r="CT74" i="3"/>
  <c r="Z74" i="3"/>
  <c r="AX73" i="3"/>
  <c r="BV72" i="3"/>
  <c r="J72" i="3"/>
  <c r="AH71" i="3"/>
  <c r="BF70" i="3"/>
  <c r="CD69" i="3"/>
  <c r="R69" i="3"/>
  <c r="AP68" i="3"/>
  <c r="BN67" i="3"/>
  <c r="CT66" i="3"/>
  <c r="Z66" i="3"/>
  <c r="AX65" i="3"/>
  <c r="BV64" i="3"/>
  <c r="J64" i="3"/>
  <c r="AH63" i="3"/>
  <c r="BF62" i="3"/>
  <c r="CD61" i="3"/>
  <c r="R61" i="3"/>
  <c r="AP60" i="3"/>
  <c r="BN59" i="3"/>
  <c r="CT58" i="3"/>
  <c r="Z58" i="3"/>
  <c r="AX57" i="3"/>
  <c r="BV56" i="3"/>
  <c r="J56" i="3"/>
  <c r="AH55" i="3"/>
  <c r="BF54" i="3"/>
  <c r="CD53" i="3"/>
  <c r="R53" i="3"/>
  <c r="AP52" i="3"/>
  <c r="BN51" i="3"/>
  <c r="CT50" i="3"/>
  <c r="Z50" i="3"/>
  <c r="AX49" i="3"/>
  <c r="BV48" i="3"/>
  <c r="J48" i="3"/>
  <c r="AH47" i="3"/>
  <c r="BF46" i="3"/>
  <c r="CD45" i="3"/>
  <c r="R45" i="3"/>
  <c r="AP44" i="3"/>
  <c r="BN43" i="3"/>
  <c r="CT42" i="3"/>
  <c r="Z42" i="3"/>
  <c r="AX41" i="3"/>
  <c r="BV40" i="3"/>
  <c r="J40" i="3"/>
  <c r="AH39" i="3"/>
  <c r="BF38" i="3"/>
  <c r="CD37" i="3"/>
  <c r="R37" i="3"/>
  <c r="AP36" i="3"/>
  <c r="BN35" i="3"/>
  <c r="CT34" i="3"/>
  <c r="Z34" i="3"/>
  <c r="AX33" i="3"/>
  <c r="BV32" i="3"/>
  <c r="J32" i="3"/>
  <c r="AH31" i="3"/>
  <c r="BF30" i="3"/>
  <c r="CD29" i="3"/>
  <c r="R29" i="3"/>
  <c r="AP28" i="3"/>
  <c r="BN27" i="3"/>
  <c r="CT26" i="3"/>
  <c r="Z26" i="3"/>
  <c r="AX25" i="3"/>
  <c r="BV24" i="3"/>
  <c r="J24" i="3"/>
  <c r="AH23" i="3"/>
  <c r="BF22" i="3"/>
  <c r="CD21" i="3"/>
  <c r="R21" i="3"/>
  <c r="AP20" i="3"/>
  <c r="BN19" i="3"/>
  <c r="CT18" i="3"/>
  <c r="Z18" i="3"/>
  <c r="AX17" i="3"/>
  <c r="BV16" i="3"/>
  <c r="J16" i="3"/>
  <c r="AH15" i="3"/>
  <c r="BF14" i="3"/>
  <c r="CD13" i="3"/>
  <c r="R13" i="3"/>
  <c r="AP12" i="3"/>
  <c r="BN11" i="3"/>
  <c r="CT10" i="3"/>
  <c r="Z10" i="3"/>
  <c r="AX9" i="3"/>
  <c r="BV8" i="3"/>
  <c r="J8" i="3"/>
  <c r="AH7" i="3"/>
  <c r="F67" i="2"/>
  <c r="P62" i="19"/>
  <c r="K27" i="14"/>
  <c r="F63" i="6"/>
  <c r="F49" i="5"/>
  <c r="P60" i="4"/>
  <c r="P28" i="4"/>
  <c r="CC76" i="3"/>
  <c r="Q76" i="3"/>
  <c r="AW75" i="3"/>
  <c r="CC74" i="3"/>
  <c r="Q74" i="3"/>
  <c r="AW73" i="3"/>
  <c r="CC72" i="3"/>
  <c r="Q72" i="3"/>
  <c r="AW71" i="3"/>
  <c r="CC70" i="3"/>
  <c r="Q70" i="3"/>
  <c r="AW69" i="3"/>
  <c r="CC68" i="3"/>
  <c r="Q68" i="3"/>
  <c r="AW67" i="3"/>
  <c r="CC66" i="3"/>
  <c r="Q66" i="3"/>
  <c r="AW65" i="3"/>
  <c r="CC64" i="3"/>
  <c r="Q64" i="3"/>
  <c r="AW63" i="3"/>
  <c r="CC62" i="3"/>
  <c r="Q62" i="3"/>
  <c r="AW61" i="3"/>
  <c r="CC60" i="3"/>
  <c r="Q60" i="3"/>
  <c r="AW59" i="3"/>
  <c r="CC58" i="3"/>
  <c r="Q58" i="3"/>
  <c r="AW57" i="3"/>
  <c r="CC56" i="3"/>
  <c r="Q56" i="3"/>
  <c r="AW55" i="3"/>
  <c r="CC54" i="3"/>
  <c r="Q54" i="3"/>
  <c r="AW53" i="3"/>
  <c r="CC52" i="3"/>
  <c r="Q52" i="3"/>
  <c r="AW51" i="3"/>
  <c r="CC50" i="3"/>
  <c r="Q50" i="3"/>
  <c r="AW49" i="3"/>
  <c r="CC48" i="3"/>
  <c r="Q48" i="3"/>
  <c r="AW47" i="3"/>
  <c r="CC46" i="3"/>
  <c r="Q46" i="3"/>
  <c r="AW45" i="3"/>
  <c r="CC44" i="3"/>
  <c r="I35" i="13"/>
  <c r="K51" i="14"/>
  <c r="G70" i="4"/>
  <c r="P52" i="14"/>
  <c r="I20" i="4"/>
  <c r="CG74" i="3"/>
  <c r="M69" i="3"/>
  <c r="AC63" i="3"/>
  <c r="AS57" i="3"/>
  <c r="BI51" i="3"/>
  <c r="BY45" i="3"/>
  <c r="E40" i="3"/>
  <c r="U34" i="3"/>
  <c r="AK28" i="3"/>
  <c r="BA22" i="3"/>
  <c r="BQ16" i="3"/>
  <c r="CG10" i="3"/>
  <c r="M18" i="14"/>
  <c r="BP74" i="3"/>
  <c r="CF68" i="3"/>
  <c r="L63" i="3"/>
  <c r="AB57" i="3"/>
  <c r="AR51" i="3"/>
  <c r="BH45" i="3"/>
  <c r="BX39" i="3"/>
  <c r="CN33" i="3"/>
  <c r="T28" i="3"/>
  <c r="AJ22" i="3"/>
  <c r="AZ16" i="3"/>
  <c r="T13" i="3"/>
  <c r="AJ11" i="3"/>
  <c r="AB9" i="3"/>
  <c r="AJ7" i="3"/>
  <c r="K59" i="14"/>
  <c r="H30" i="5"/>
  <c r="T18" i="4"/>
  <c r="AQ76" i="3"/>
  <c r="BG75" i="3"/>
  <c r="BW74" i="3"/>
  <c r="CE73" i="3"/>
  <c r="K73" i="3"/>
  <c r="AA72" i="3"/>
  <c r="AY71" i="3"/>
  <c r="BW70" i="3"/>
  <c r="K70" i="3"/>
  <c r="AI69" i="3"/>
  <c r="BG68" i="3"/>
  <c r="CE67" i="3"/>
  <c r="S67" i="3"/>
  <c r="AQ66" i="3"/>
  <c r="BO65" i="3"/>
  <c r="CM64" i="3"/>
  <c r="AA64" i="3"/>
  <c r="AY63" i="3"/>
  <c r="BW62" i="3"/>
  <c r="K62" i="3"/>
  <c r="AI61" i="3"/>
  <c r="BG60" i="3"/>
  <c r="CE59" i="3"/>
  <c r="S59" i="3"/>
  <c r="AQ58" i="3"/>
  <c r="BO57" i="3"/>
  <c r="CM56" i="3"/>
  <c r="AA56" i="3"/>
  <c r="AY55" i="3"/>
  <c r="BW54" i="3"/>
  <c r="K54" i="3"/>
  <c r="AI53" i="3"/>
  <c r="BG52" i="3"/>
  <c r="CE51" i="3"/>
  <c r="S51" i="3"/>
  <c r="AQ50" i="3"/>
  <c r="BO49" i="3"/>
  <c r="CM48" i="3"/>
  <c r="AA48" i="3"/>
  <c r="AY47" i="3"/>
  <c r="BW46" i="3"/>
  <c r="K46" i="3"/>
  <c r="AI45" i="3"/>
  <c r="BG44" i="3"/>
  <c r="CE43" i="3"/>
  <c r="S43" i="3"/>
  <c r="AQ42" i="3"/>
  <c r="BO41" i="3"/>
  <c r="CM40" i="3"/>
  <c r="AA40" i="3"/>
  <c r="AY39" i="3"/>
  <c r="BW38" i="3"/>
  <c r="K38" i="3"/>
  <c r="AI37" i="3"/>
  <c r="BG36" i="3"/>
  <c r="CE35" i="3"/>
  <c r="S35" i="3"/>
  <c r="AQ34" i="3"/>
  <c r="O57" i="14"/>
  <c r="D14" i="8"/>
  <c r="D72" i="5"/>
  <c r="R71" i="4"/>
  <c r="R39" i="4"/>
  <c r="R7" i="4"/>
  <c r="AH76" i="3"/>
  <c r="BF75" i="3"/>
  <c r="CD74" i="3"/>
  <c r="R74" i="3"/>
  <c r="AP73" i="3"/>
  <c r="BN72" i="3"/>
  <c r="CT71" i="3"/>
  <c r="Z71" i="3"/>
  <c r="AX70" i="3"/>
  <c r="BV69" i="3"/>
  <c r="J69" i="3"/>
  <c r="AH68" i="3"/>
  <c r="BF67" i="3"/>
  <c r="CD66" i="3"/>
  <c r="R66" i="3"/>
  <c r="AP65" i="3"/>
  <c r="BN64" i="3"/>
  <c r="CT63" i="3"/>
  <c r="Z63" i="3"/>
  <c r="AX62" i="3"/>
  <c r="BV61" i="3"/>
  <c r="J61" i="3"/>
  <c r="AH60" i="3"/>
  <c r="BF59" i="3"/>
  <c r="CD58" i="3"/>
  <c r="R58" i="3"/>
  <c r="AP57" i="3"/>
  <c r="BN56" i="3"/>
  <c r="CT55" i="3"/>
  <c r="Z55" i="3"/>
  <c r="AX54" i="3"/>
  <c r="BV53" i="3"/>
  <c r="J53" i="3"/>
  <c r="AH52" i="3"/>
  <c r="BF51" i="3"/>
  <c r="CD50" i="3"/>
  <c r="R50" i="3"/>
  <c r="AP49" i="3"/>
  <c r="BN48" i="3"/>
  <c r="CT47" i="3"/>
  <c r="Z47" i="3"/>
  <c r="AX46" i="3"/>
  <c r="BV45" i="3"/>
  <c r="J45" i="3"/>
  <c r="AH44" i="3"/>
  <c r="BF43" i="3"/>
  <c r="CD42" i="3"/>
  <c r="R42" i="3"/>
  <c r="AP41" i="3"/>
  <c r="BN40" i="3"/>
  <c r="CT39" i="3"/>
  <c r="Z39" i="3"/>
  <c r="AX38" i="3"/>
  <c r="BV37" i="3"/>
  <c r="J37" i="3"/>
  <c r="AH36" i="3"/>
  <c r="BF35" i="3"/>
  <c r="CD34" i="3"/>
  <c r="R34" i="3"/>
  <c r="AP33" i="3"/>
  <c r="BN32" i="3"/>
  <c r="CT31" i="3"/>
  <c r="Z31" i="3"/>
  <c r="AX30" i="3"/>
  <c r="BV29" i="3"/>
  <c r="J29" i="3"/>
  <c r="AH28" i="3"/>
  <c r="BF27" i="3"/>
  <c r="CD26" i="3"/>
  <c r="R26" i="3"/>
  <c r="AP25" i="3"/>
  <c r="BN24" i="3"/>
  <c r="CT23" i="3"/>
  <c r="Z23" i="3"/>
  <c r="AX22" i="3"/>
  <c r="BV21" i="3"/>
  <c r="J21" i="3"/>
  <c r="AH20" i="3"/>
  <c r="BF19" i="3"/>
  <c r="CD18" i="3"/>
  <c r="R18" i="3"/>
  <c r="AP17" i="3"/>
  <c r="BN16" i="3"/>
  <c r="CT15" i="3"/>
  <c r="Z15" i="3"/>
  <c r="AX14" i="3"/>
  <c r="BV13" i="3"/>
  <c r="J13" i="3"/>
  <c r="AH12" i="3"/>
  <c r="BF11" i="3"/>
  <c r="CD10" i="3"/>
  <c r="R10" i="3"/>
  <c r="AP9" i="3"/>
  <c r="BN8" i="3"/>
  <c r="CT7" i="3"/>
  <c r="Z7" i="3"/>
  <c r="F65" i="2"/>
  <c r="N28" i="19"/>
  <c r="G13" i="14"/>
  <c r="J52" i="6"/>
  <c r="H38" i="5"/>
  <c r="F57" i="4"/>
  <c r="F25" i="4"/>
  <c r="BU76" i="3"/>
  <c r="I76" i="3"/>
  <c r="AO75" i="3"/>
  <c r="BU74" i="3"/>
  <c r="I74" i="3"/>
  <c r="AO73" i="3"/>
  <c r="BU72" i="3"/>
  <c r="I72" i="3"/>
  <c r="AO71" i="3"/>
  <c r="BU70" i="3"/>
  <c r="I70" i="3"/>
  <c r="AO69" i="3"/>
  <c r="BU68" i="3"/>
  <c r="I68" i="3"/>
  <c r="AO67" i="3"/>
  <c r="BU66" i="3"/>
  <c r="I66" i="3"/>
  <c r="AO65" i="3"/>
  <c r="BU64" i="3"/>
  <c r="I64" i="3"/>
  <c r="AO63" i="3"/>
  <c r="BU62" i="3"/>
  <c r="I62" i="3"/>
  <c r="AO61" i="3"/>
  <c r="BU60" i="3"/>
  <c r="I60" i="3"/>
  <c r="AO59" i="3"/>
  <c r="BU58" i="3"/>
  <c r="I58" i="3"/>
  <c r="AO57" i="3"/>
  <c r="BU56" i="3"/>
  <c r="I56" i="3"/>
  <c r="AO55" i="3"/>
  <c r="BU54" i="3"/>
  <c r="I54" i="3"/>
  <c r="AO53" i="3"/>
  <c r="BU52" i="3"/>
  <c r="I52" i="3"/>
  <c r="AO51" i="3"/>
  <c r="BU50" i="3"/>
  <c r="I50" i="3"/>
  <c r="AO49" i="3"/>
  <c r="BU48" i="3"/>
  <c r="I48" i="3"/>
  <c r="AO47" i="3"/>
  <c r="BU46" i="3"/>
  <c r="I46" i="3"/>
  <c r="AO45" i="3"/>
  <c r="F64" i="4"/>
  <c r="D47" i="9"/>
  <c r="E27" i="4"/>
  <c r="E7" i="11"/>
  <c r="O45" i="19"/>
  <c r="U74" i="3"/>
  <c r="AK68" i="3"/>
  <c r="BA62" i="3"/>
  <c r="BQ56" i="3"/>
  <c r="CG50" i="3"/>
  <c r="M45" i="3"/>
  <c r="AC39" i="3"/>
  <c r="AS33" i="3"/>
  <c r="BI27" i="3"/>
  <c r="BY21" i="3"/>
  <c r="E16" i="3"/>
  <c r="U10" i="3"/>
  <c r="F67" i="6"/>
  <c r="CN73" i="3"/>
  <c r="T68" i="3"/>
  <c r="AJ62" i="3"/>
  <c r="AZ56" i="3"/>
  <c r="BP50" i="3"/>
  <c r="CF44" i="3"/>
  <c r="L39" i="3"/>
  <c r="AB33" i="3"/>
  <c r="AR27" i="3"/>
  <c r="BH21" i="3"/>
  <c r="BX15" i="3"/>
  <c r="CF12" i="3"/>
  <c r="CN10" i="3"/>
  <c r="T9" i="3"/>
  <c r="L7" i="3"/>
  <c r="E52" i="13"/>
  <c r="D20" i="5"/>
  <c r="J15" i="4"/>
  <c r="AI76" i="3"/>
  <c r="AY75" i="3"/>
  <c r="BG74" i="3"/>
  <c r="BW73" i="3"/>
  <c r="CM72" i="3"/>
  <c r="S72" i="3"/>
  <c r="AQ71" i="3"/>
  <c r="BO70" i="3"/>
  <c r="CM69" i="3"/>
  <c r="AA69" i="3"/>
  <c r="AY68" i="3"/>
  <c r="BW67" i="3"/>
  <c r="K67" i="3"/>
  <c r="AI66" i="3"/>
  <c r="BG65" i="3"/>
  <c r="CE64" i="3"/>
  <c r="S64" i="3"/>
  <c r="AQ63" i="3"/>
  <c r="BO62" i="3"/>
  <c r="CM61" i="3"/>
  <c r="AA61" i="3"/>
  <c r="AY60" i="3"/>
  <c r="BW59" i="3"/>
  <c r="K59" i="3"/>
  <c r="AI58" i="3"/>
  <c r="BG57" i="3"/>
  <c r="CE56" i="3"/>
  <c r="S56" i="3"/>
  <c r="AQ55" i="3"/>
  <c r="BO54" i="3"/>
  <c r="CM53" i="3"/>
  <c r="AA53" i="3"/>
  <c r="AY52" i="3"/>
  <c r="BW51" i="3"/>
  <c r="K51" i="3"/>
  <c r="AI50" i="3"/>
  <c r="BG49" i="3"/>
  <c r="CE48" i="3"/>
  <c r="S48" i="3"/>
  <c r="AQ47" i="3"/>
  <c r="BO46" i="3"/>
  <c r="CM45" i="3"/>
  <c r="AA45" i="3"/>
  <c r="AY44" i="3"/>
  <c r="BW43" i="3"/>
  <c r="K43" i="3"/>
  <c r="AI42" i="3"/>
  <c r="BG41" i="3"/>
  <c r="CE40" i="3"/>
  <c r="S40" i="3"/>
  <c r="AQ39" i="3"/>
  <c r="BO38" i="3"/>
  <c r="CM37" i="3"/>
  <c r="AA37" i="3"/>
  <c r="AY36" i="3"/>
  <c r="BW35" i="3"/>
  <c r="K35" i="3"/>
  <c r="AI34" i="3"/>
  <c r="K43" i="14"/>
  <c r="F75" i="6"/>
  <c r="F61" i="5"/>
  <c r="H68" i="4"/>
  <c r="H36" i="4"/>
  <c r="CT76" i="3"/>
  <c r="Z76" i="3"/>
  <c r="AX75" i="3"/>
  <c r="BV74" i="3"/>
  <c r="J74" i="3"/>
  <c r="AH73" i="3"/>
  <c r="BF72" i="3"/>
  <c r="CD71" i="3"/>
  <c r="R71" i="3"/>
  <c r="AP70" i="3"/>
  <c r="BN69" i="3"/>
  <c r="CT68" i="3"/>
  <c r="Z68" i="3"/>
  <c r="AX67" i="3"/>
  <c r="BV66" i="3"/>
  <c r="J66" i="3"/>
  <c r="AH65" i="3"/>
  <c r="BF64" i="3"/>
  <c r="CD63" i="3"/>
  <c r="R63" i="3"/>
  <c r="AP62" i="3"/>
  <c r="BN61" i="3"/>
  <c r="CT60" i="3"/>
  <c r="Z60" i="3"/>
  <c r="AX59" i="3"/>
  <c r="BV58" i="3"/>
  <c r="J58" i="3"/>
  <c r="AH57" i="3"/>
  <c r="BF56" i="3"/>
  <c r="CD55" i="3"/>
  <c r="R55" i="3"/>
  <c r="AP54" i="3"/>
  <c r="BN53" i="3"/>
  <c r="CT52" i="3"/>
  <c r="Z52" i="3"/>
  <c r="AX51" i="3"/>
  <c r="BV50" i="3"/>
  <c r="J50" i="3"/>
  <c r="AH49" i="3"/>
  <c r="BF48" i="3"/>
  <c r="CD47" i="3"/>
  <c r="R47" i="3"/>
  <c r="AP46" i="3"/>
  <c r="BN45" i="3"/>
  <c r="CT44" i="3"/>
  <c r="Z44" i="3"/>
  <c r="AX43" i="3"/>
  <c r="BV42" i="3"/>
  <c r="J42" i="3"/>
  <c r="AH41" i="3"/>
  <c r="BF40" i="3"/>
  <c r="CD39" i="3"/>
  <c r="R39" i="3"/>
  <c r="AP38" i="3"/>
  <c r="BN37" i="3"/>
  <c r="CT36" i="3"/>
  <c r="Z36" i="3"/>
  <c r="AX35" i="3"/>
  <c r="BV34" i="3"/>
  <c r="J34" i="3"/>
  <c r="AH33" i="3"/>
  <c r="BF32" i="3"/>
  <c r="CD31" i="3"/>
  <c r="R31" i="3"/>
  <c r="AP30" i="3"/>
  <c r="BN29" i="3"/>
  <c r="CT28" i="3"/>
  <c r="Z28" i="3"/>
  <c r="AX27" i="3"/>
  <c r="BV26" i="3"/>
  <c r="J26" i="3"/>
  <c r="AH25" i="3"/>
  <c r="BF24" i="3"/>
  <c r="CD23" i="3"/>
  <c r="R23" i="3"/>
  <c r="AP22" i="3"/>
  <c r="BN21" i="3"/>
  <c r="CT20" i="3"/>
  <c r="Z20" i="3"/>
  <c r="AX19" i="3"/>
  <c r="BV18" i="3"/>
  <c r="J18" i="3"/>
  <c r="AH17" i="3"/>
  <c r="BF16" i="3"/>
  <c r="CD15" i="3"/>
  <c r="R15" i="3"/>
  <c r="AP14" i="3"/>
  <c r="BN13" i="3"/>
  <c r="CT12" i="3"/>
  <c r="Z12" i="3"/>
  <c r="AX11" i="3"/>
  <c r="BV10" i="3"/>
  <c r="J10" i="3"/>
  <c r="AH9" i="3"/>
  <c r="BF8" i="3"/>
  <c r="CD7" i="3"/>
  <c r="R7" i="3"/>
  <c r="F63" i="2"/>
  <c r="D51" i="18"/>
  <c r="E68" i="13"/>
  <c r="N41" i="6"/>
  <c r="D28" i="5"/>
  <c r="D50" i="4"/>
  <c r="D18" i="4"/>
  <c r="BM76" i="3"/>
  <c r="CS75" i="3"/>
  <c r="AG75" i="3"/>
  <c r="BM74" i="3"/>
  <c r="CS73" i="3"/>
  <c r="AG73" i="3"/>
  <c r="BM72" i="3"/>
  <c r="CS71" i="3"/>
  <c r="AG71" i="3"/>
  <c r="BM70" i="3"/>
  <c r="CS69" i="3"/>
  <c r="AG69" i="3"/>
  <c r="BM68" i="3"/>
  <c r="CS67" i="3"/>
  <c r="AG67" i="3"/>
  <c r="BM66" i="3"/>
  <c r="CS65" i="3"/>
  <c r="AG65" i="3"/>
  <c r="BM64" i="3"/>
  <c r="CS63" i="3"/>
  <c r="AG63" i="3"/>
  <c r="BM62" i="3"/>
  <c r="CS61" i="3"/>
  <c r="AG61" i="3"/>
  <c r="BM60" i="3"/>
  <c r="F32" i="4"/>
  <c r="H68" i="5"/>
  <c r="E42" i="16"/>
  <c r="G35" i="6"/>
  <c r="J36" i="6"/>
  <c r="AS73" i="3"/>
  <c r="BI67" i="3"/>
  <c r="BY61" i="3"/>
  <c r="E56" i="3"/>
  <c r="U50" i="3"/>
  <c r="AK44" i="3"/>
  <c r="BA38" i="3"/>
  <c r="BQ32" i="3"/>
  <c r="CG26" i="3"/>
  <c r="M21" i="3"/>
  <c r="AC15" i="3"/>
  <c r="AS9" i="3"/>
  <c r="F53" i="5"/>
  <c r="AB73" i="3"/>
  <c r="AR67" i="3"/>
  <c r="BH61" i="3"/>
  <c r="BX55" i="3"/>
  <c r="CN49" i="3"/>
  <c r="T44" i="3"/>
  <c r="AJ38" i="3"/>
  <c r="AZ32" i="3"/>
  <c r="BP26" i="3"/>
  <c r="CF20" i="3"/>
  <c r="L15" i="3"/>
  <c r="BX12" i="3"/>
  <c r="BP10" i="3"/>
  <c r="BX8" i="3"/>
  <c r="D76" i="2"/>
  <c r="D51" i="12"/>
  <c r="P68" i="4"/>
  <c r="H8" i="4"/>
  <c r="AA76" i="3"/>
  <c r="AI75" i="3"/>
  <c r="AY74" i="3"/>
  <c r="BO73" i="3"/>
  <c r="CE72" i="3"/>
  <c r="K72" i="3"/>
  <c r="AI71" i="3"/>
  <c r="BG70" i="3"/>
  <c r="CE69" i="3"/>
  <c r="S69" i="3"/>
  <c r="AQ68" i="3"/>
  <c r="BO67" i="3"/>
  <c r="CM66" i="3"/>
  <c r="AA66" i="3"/>
  <c r="AY65" i="3"/>
  <c r="BW64" i="3"/>
  <c r="K64" i="3"/>
  <c r="AI63" i="3"/>
  <c r="BG62" i="3"/>
  <c r="CE61" i="3"/>
  <c r="S61" i="3"/>
  <c r="AQ60" i="3"/>
  <c r="BO59" i="3"/>
  <c r="CM58" i="3"/>
  <c r="AA58" i="3"/>
  <c r="AY57" i="3"/>
  <c r="BW56" i="3"/>
  <c r="K56" i="3"/>
  <c r="AI55" i="3"/>
  <c r="BG54" i="3"/>
  <c r="CE53" i="3"/>
  <c r="S53" i="3"/>
  <c r="AQ52" i="3"/>
  <c r="BO51" i="3"/>
  <c r="CM50" i="3"/>
  <c r="AA50" i="3"/>
  <c r="AY49" i="3"/>
  <c r="BW48" i="3"/>
  <c r="K48" i="3"/>
  <c r="AI47" i="3"/>
  <c r="BG46" i="3"/>
  <c r="CE45" i="3"/>
  <c r="S45" i="3"/>
  <c r="AQ44" i="3"/>
  <c r="BO43" i="3"/>
  <c r="CM42" i="3"/>
  <c r="AA42" i="3"/>
  <c r="AY41" i="3"/>
  <c r="BW40" i="3"/>
  <c r="K40" i="3"/>
  <c r="AI39" i="3"/>
  <c r="BG38" i="3"/>
  <c r="CE37" i="3"/>
  <c r="S37" i="3"/>
  <c r="AQ36" i="3"/>
  <c r="BO35" i="3"/>
  <c r="CM34" i="3"/>
  <c r="AA34" i="3"/>
  <c r="G29" i="14"/>
  <c r="J64" i="6"/>
  <c r="H50" i="5"/>
  <c r="P64" i="4"/>
  <c r="P32" i="4"/>
  <c r="CD76" i="3"/>
  <c r="R76" i="3"/>
  <c r="AP75" i="3"/>
  <c r="BN74" i="3"/>
  <c r="CT73" i="3"/>
  <c r="Z73" i="3"/>
  <c r="AX72" i="3"/>
  <c r="BV71" i="3"/>
  <c r="J71" i="3"/>
  <c r="AH70" i="3"/>
  <c r="BF69" i="3"/>
  <c r="CD68" i="3"/>
  <c r="R68" i="3"/>
  <c r="AP67" i="3"/>
  <c r="BN66" i="3"/>
  <c r="CT65" i="3"/>
  <c r="Z65" i="3"/>
  <c r="AX64" i="3"/>
  <c r="BV63" i="3"/>
  <c r="J63" i="3"/>
  <c r="AH62" i="3"/>
  <c r="BF61" i="3"/>
  <c r="CD60" i="3"/>
  <c r="R60" i="3"/>
  <c r="AP59" i="3"/>
  <c r="BN58" i="3"/>
  <c r="CT57" i="3"/>
  <c r="Z57" i="3"/>
  <c r="AX56" i="3"/>
  <c r="BV55" i="3"/>
  <c r="J55" i="3"/>
  <c r="AH54" i="3"/>
  <c r="BF53" i="3"/>
  <c r="CD52" i="3"/>
  <c r="R52" i="3"/>
  <c r="AP51" i="3"/>
  <c r="BN50" i="3"/>
  <c r="CT49" i="3"/>
  <c r="Z49" i="3"/>
  <c r="AX48" i="3"/>
  <c r="BV47" i="3"/>
  <c r="J47" i="3"/>
  <c r="AH46" i="3"/>
  <c r="BF45" i="3"/>
  <c r="CD44" i="3"/>
  <c r="R44" i="3"/>
  <c r="AP43" i="3"/>
  <c r="BN42" i="3"/>
  <c r="CT41" i="3"/>
  <c r="Z41" i="3"/>
  <c r="AX40" i="3"/>
  <c r="BV39" i="3"/>
  <c r="J39" i="3"/>
  <c r="AH38" i="3"/>
  <c r="BF37" i="3"/>
  <c r="CD36" i="3"/>
  <c r="R36" i="3"/>
  <c r="AP35" i="3"/>
  <c r="BN34" i="3"/>
  <c r="CT33" i="3"/>
  <c r="Z33" i="3"/>
  <c r="AX32" i="3"/>
  <c r="BV31" i="3"/>
  <c r="J31" i="3"/>
  <c r="AH30" i="3"/>
  <c r="BF29" i="3"/>
  <c r="CD28" i="3"/>
  <c r="R28" i="3"/>
  <c r="AP27" i="3"/>
  <c r="BN26" i="3"/>
  <c r="CT25" i="3"/>
  <c r="Z25" i="3"/>
  <c r="AX24" i="3"/>
  <c r="BV23" i="3"/>
  <c r="J23" i="3"/>
  <c r="AH22" i="3"/>
  <c r="BF21" i="3"/>
  <c r="CD20" i="3"/>
  <c r="R20" i="3"/>
  <c r="AP19" i="3"/>
  <c r="BN18" i="3"/>
  <c r="CT17" i="3"/>
  <c r="Z17" i="3"/>
  <c r="AX16" i="3"/>
  <c r="BV15" i="3"/>
  <c r="J15" i="3"/>
  <c r="AH14" i="3"/>
  <c r="BF13" i="3"/>
  <c r="CD12" i="3"/>
  <c r="R12" i="3"/>
  <c r="AP11" i="3"/>
  <c r="BN10" i="3"/>
  <c r="CT9" i="3"/>
  <c r="Z9" i="3"/>
  <c r="AX8" i="3"/>
  <c r="BV7" i="3"/>
  <c r="J7" i="3"/>
  <c r="F61" i="2"/>
  <c r="E18" i="16"/>
  <c r="M46" i="13"/>
  <c r="F31" i="6"/>
  <c r="F17" i="5"/>
  <c r="L46" i="4"/>
  <c r="L14" i="4"/>
  <c r="BE76" i="3"/>
  <c r="CK75" i="3"/>
  <c r="Y75" i="3"/>
  <c r="BE74" i="3"/>
  <c r="CK73" i="3"/>
  <c r="Y73" i="3"/>
  <c r="BE72" i="3"/>
  <c r="CK71" i="3"/>
  <c r="Y71" i="3"/>
  <c r="BE70" i="3"/>
  <c r="CK69" i="3"/>
  <c r="Y69" i="3"/>
  <c r="BE68" i="3"/>
  <c r="CK67" i="3"/>
  <c r="Y67" i="3"/>
  <c r="BE66" i="3"/>
  <c r="CK65" i="3"/>
  <c r="Y65" i="3"/>
  <c r="BE64" i="3"/>
  <c r="CK63" i="3"/>
  <c r="Y63" i="3"/>
  <c r="BE62" i="3"/>
  <c r="CK61" i="3"/>
  <c r="Y61" i="3"/>
  <c r="BE60" i="3"/>
  <c r="CK59" i="3"/>
  <c r="Y59" i="3"/>
  <c r="BE58" i="3"/>
  <c r="CK57" i="3"/>
  <c r="Y57" i="3"/>
  <c r="BE56" i="3"/>
  <c r="CK55" i="3"/>
  <c r="Y55" i="3"/>
  <c r="BE54" i="3"/>
  <c r="CK53" i="3"/>
  <c r="Y53" i="3"/>
  <c r="BE52" i="3"/>
  <c r="CK51" i="3"/>
  <c r="Y51" i="3"/>
  <c r="BE50" i="3"/>
  <c r="CK49" i="3"/>
  <c r="Y49" i="3"/>
  <c r="BE48" i="3"/>
  <c r="CK47" i="3"/>
  <c r="Y47" i="3"/>
  <c r="BE46" i="3"/>
  <c r="CK45" i="3"/>
  <c r="G61" i="19"/>
  <c r="L68" i="4"/>
  <c r="I31" i="13"/>
  <c r="G53" i="5"/>
  <c r="P76" i="4"/>
  <c r="BQ72" i="3"/>
  <c r="CG66" i="3"/>
  <c r="M61" i="3"/>
  <c r="AC55" i="3"/>
  <c r="AS49" i="3"/>
  <c r="BI43" i="3"/>
  <c r="BY37" i="3"/>
  <c r="E32" i="3"/>
  <c r="U26" i="3"/>
  <c r="AK20" i="3"/>
  <c r="BA14" i="3"/>
  <c r="BQ8" i="3"/>
  <c r="D62" i="4"/>
  <c r="AZ72" i="3"/>
  <c r="BP66" i="3"/>
  <c r="CF60" i="3"/>
  <c r="L55" i="3"/>
  <c r="AB49" i="3"/>
  <c r="AR43" i="3"/>
  <c r="BH37" i="3"/>
  <c r="BX31" i="3"/>
  <c r="CN25" i="3"/>
  <c r="T20" i="3"/>
  <c r="AJ14" i="3"/>
  <c r="AR12" i="3"/>
  <c r="BH10" i="3"/>
  <c r="AZ8" i="3"/>
  <c r="D72" i="2"/>
  <c r="F37" i="11"/>
  <c r="L54" i="4"/>
  <c r="CM76" i="3"/>
  <c r="K76" i="3"/>
  <c r="AA75" i="3"/>
  <c r="AQ74" i="3"/>
  <c r="BG73" i="3"/>
  <c r="BW72" i="3"/>
  <c r="CM71" i="3"/>
  <c r="AA71" i="3"/>
  <c r="AY70" i="3"/>
  <c r="BW69" i="3"/>
  <c r="K69" i="3"/>
  <c r="AI68" i="3"/>
  <c r="BG67" i="3"/>
  <c r="CE66" i="3"/>
  <c r="S66" i="3"/>
  <c r="AQ65" i="3"/>
  <c r="BO64" i="3"/>
  <c r="CM63" i="3"/>
  <c r="AA63" i="3"/>
  <c r="AY62" i="3"/>
  <c r="BW61" i="3"/>
  <c r="K61" i="3"/>
  <c r="AI60" i="3"/>
  <c r="BG59" i="3"/>
  <c r="CE58" i="3"/>
  <c r="S58" i="3"/>
  <c r="AQ57" i="3"/>
  <c r="BO56" i="3"/>
  <c r="CM55" i="3"/>
  <c r="AA55" i="3"/>
  <c r="AY54" i="3"/>
  <c r="BW53" i="3"/>
  <c r="K53" i="3"/>
  <c r="AI52" i="3"/>
  <c r="BG51" i="3"/>
  <c r="CE50" i="3"/>
  <c r="S50" i="3"/>
  <c r="AQ49" i="3"/>
  <c r="BO48" i="3"/>
  <c r="CM47" i="3"/>
  <c r="AA47" i="3"/>
  <c r="AY46" i="3"/>
  <c r="BW45" i="3"/>
  <c r="K45" i="3"/>
  <c r="AI44" i="3"/>
  <c r="BG43" i="3"/>
  <c r="CE42" i="3"/>
  <c r="S42" i="3"/>
  <c r="AQ41" i="3"/>
  <c r="BO40" i="3"/>
  <c r="CM39" i="3"/>
  <c r="AA39" i="3"/>
  <c r="AY38" i="3"/>
  <c r="BW37" i="3"/>
  <c r="K37" i="3"/>
  <c r="AI36" i="3"/>
  <c r="BG35" i="3"/>
  <c r="CE34" i="3"/>
  <c r="G35" i="25"/>
  <c r="M70" i="13"/>
  <c r="N53" i="6"/>
  <c r="D40" i="5"/>
  <c r="F61" i="4"/>
  <c r="F29" i="4"/>
  <c r="BV76" i="3"/>
  <c r="J76" i="3"/>
  <c r="AH75" i="3"/>
  <c r="BF74" i="3"/>
  <c r="CD73" i="3"/>
  <c r="R73" i="3"/>
  <c r="AP72" i="3"/>
  <c r="BN71" i="3"/>
  <c r="CT70" i="3"/>
  <c r="Z70" i="3"/>
  <c r="AX69" i="3"/>
  <c r="BV68" i="3"/>
  <c r="J68" i="3"/>
  <c r="AH67" i="3"/>
  <c r="BF66" i="3"/>
  <c r="CD65" i="3"/>
  <c r="R65" i="3"/>
  <c r="AP64" i="3"/>
  <c r="BN63" i="3"/>
  <c r="CT62" i="3"/>
  <c r="Z62" i="3"/>
  <c r="AX61" i="3"/>
  <c r="BV60" i="3"/>
  <c r="J60" i="3"/>
  <c r="AH59" i="3"/>
  <c r="BF58" i="3"/>
  <c r="CD57" i="3"/>
  <c r="R57" i="3"/>
  <c r="AP56" i="3"/>
  <c r="BN55" i="3"/>
  <c r="CT54" i="3"/>
  <c r="Z54" i="3"/>
  <c r="AX53" i="3"/>
  <c r="BV52" i="3"/>
  <c r="J52" i="3"/>
  <c r="AH51" i="3"/>
  <c r="BF50" i="3"/>
  <c r="CD49" i="3"/>
  <c r="R49" i="3"/>
  <c r="AP48" i="3"/>
  <c r="BN47" i="3"/>
  <c r="CT46" i="3"/>
  <c r="Z46" i="3"/>
  <c r="AX45" i="3"/>
  <c r="BV44" i="3"/>
  <c r="J44" i="3"/>
  <c r="AH43" i="3"/>
  <c r="BF42" i="3"/>
  <c r="CD41" i="3"/>
  <c r="R41" i="3"/>
  <c r="AP40" i="3"/>
  <c r="BN39" i="3"/>
  <c r="CT38" i="3"/>
  <c r="Z38" i="3"/>
  <c r="AX37" i="3"/>
  <c r="BV36" i="3"/>
  <c r="J36" i="3"/>
  <c r="AH35" i="3"/>
  <c r="BF34" i="3"/>
  <c r="CD33" i="3"/>
  <c r="R33" i="3"/>
  <c r="AP32" i="3"/>
  <c r="BN31" i="3"/>
  <c r="CT30" i="3"/>
  <c r="Z30" i="3"/>
  <c r="AX29" i="3"/>
  <c r="BV28" i="3"/>
  <c r="J28" i="3"/>
  <c r="AH27" i="3"/>
  <c r="BF26" i="3"/>
  <c r="CD25" i="3"/>
  <c r="R25" i="3"/>
  <c r="AP24" i="3"/>
  <c r="BN23" i="3"/>
  <c r="CT22" i="3"/>
  <c r="Z22" i="3"/>
  <c r="AX21" i="3"/>
  <c r="BV20" i="3"/>
  <c r="J20" i="3"/>
  <c r="AH19" i="3"/>
  <c r="BF18" i="3"/>
  <c r="CD17" i="3"/>
  <c r="R17" i="3"/>
  <c r="AP16" i="3"/>
  <c r="BN15" i="3"/>
  <c r="CT14" i="3"/>
  <c r="Z14" i="3"/>
  <c r="AX13" i="3"/>
  <c r="BV12" i="3"/>
  <c r="J12" i="3"/>
  <c r="AH11" i="3"/>
  <c r="BF10" i="3"/>
  <c r="CD9" i="3"/>
  <c r="R9" i="3"/>
  <c r="AP8" i="3"/>
  <c r="BN7" i="3"/>
  <c r="F75" i="2"/>
  <c r="F59" i="2"/>
  <c r="F40" i="15"/>
  <c r="I25" i="13"/>
  <c r="J20" i="6"/>
  <c r="T74" i="4"/>
  <c r="T42" i="4"/>
  <c r="T10" i="4"/>
  <c r="AW76" i="3"/>
  <c r="CC75" i="3"/>
  <c r="Q75" i="3"/>
  <c r="AW74" i="3"/>
  <c r="CC73" i="3"/>
  <c r="Q73" i="3"/>
  <c r="AW72" i="3"/>
  <c r="CC71" i="3"/>
  <c r="Q71" i="3"/>
  <c r="AW70" i="3"/>
  <c r="CC69" i="3"/>
  <c r="Q69" i="3"/>
  <c r="AW68" i="3"/>
  <c r="CC67" i="3"/>
  <c r="Q67" i="3"/>
  <c r="AW66" i="3"/>
  <c r="CC65" i="3"/>
  <c r="Q65" i="3"/>
  <c r="AW64" i="3"/>
  <c r="CC63" i="3"/>
  <c r="Q63" i="3"/>
  <c r="AW62" i="3"/>
  <c r="CC61" i="3"/>
  <c r="Q61" i="3"/>
  <c r="AW60" i="3"/>
  <c r="CC59" i="3"/>
  <c r="Q59" i="3"/>
  <c r="AW58" i="3"/>
  <c r="CC57" i="3"/>
  <c r="Q57" i="3"/>
  <c r="AW56" i="3"/>
  <c r="CC55" i="3"/>
  <c r="Q55" i="3"/>
  <c r="AW54" i="3"/>
  <c r="CC53" i="3"/>
  <c r="Q53" i="3"/>
  <c r="AW52" i="3"/>
  <c r="CC51" i="3"/>
  <c r="Q51" i="3"/>
  <c r="AW50" i="3"/>
  <c r="CC49" i="3"/>
  <c r="Q49" i="3"/>
  <c r="AW48" i="3"/>
  <c r="CC47" i="3"/>
  <c r="Q47" i="3"/>
  <c r="AW46" i="3"/>
  <c r="CC45" i="3"/>
  <c r="Q45" i="3"/>
  <c r="AW44" i="3"/>
  <c r="CC43" i="3"/>
  <c r="Q43" i="3"/>
  <c r="AW42" i="3"/>
  <c r="L14" i="14"/>
  <c r="BA54" i="3"/>
  <c r="E8" i="3"/>
  <c r="CF36" i="3"/>
  <c r="H69" i="2"/>
  <c r="BO72" i="3"/>
  <c r="BW66" i="3"/>
  <c r="CM60" i="3"/>
  <c r="S55" i="3"/>
  <c r="AI49" i="3"/>
  <c r="AY43" i="3"/>
  <c r="BO37" i="3"/>
  <c r="F29" i="5"/>
  <c r="J73" i="3"/>
  <c r="Z67" i="3"/>
  <c r="AP61" i="3"/>
  <c r="BF55" i="3"/>
  <c r="BV49" i="3"/>
  <c r="CT43" i="3"/>
  <c r="R38" i="3"/>
  <c r="AH32" i="3"/>
  <c r="AX26" i="3"/>
  <c r="BN20" i="3"/>
  <c r="CD14" i="3"/>
  <c r="J9" i="3"/>
  <c r="J71" i="4"/>
  <c r="I73" i="3"/>
  <c r="BU67" i="3"/>
  <c r="AO62" i="3"/>
  <c r="I59" i="3"/>
  <c r="AG57" i="3"/>
  <c r="BM55" i="3"/>
  <c r="BU53" i="3"/>
  <c r="CS51" i="3"/>
  <c r="AG50" i="3"/>
  <c r="AO48" i="3"/>
  <c r="BM46" i="3"/>
  <c r="I45" i="3"/>
  <c r="Y44" i="3"/>
  <c r="AW43" i="3"/>
  <c r="BU42" i="3"/>
  <c r="CS41" i="3"/>
  <c r="AG41" i="3"/>
  <c r="BM40" i="3"/>
  <c r="CS39" i="3"/>
  <c r="AG39" i="3"/>
  <c r="BM38" i="3"/>
  <c r="CS37" i="3"/>
  <c r="AG37" i="3"/>
  <c r="BM36" i="3"/>
  <c r="CS35" i="3"/>
  <c r="AG35" i="3"/>
  <c r="BM34" i="3"/>
  <c r="CS33" i="3"/>
  <c r="AG33" i="3"/>
  <c r="BM32" i="3"/>
  <c r="CS31" i="3"/>
  <c r="AG31" i="3"/>
  <c r="BM30" i="3"/>
  <c r="CS29" i="3"/>
  <c r="AG29" i="3"/>
  <c r="BM28" i="3"/>
  <c r="CS27" i="3"/>
  <c r="AG27" i="3"/>
  <c r="BM26" i="3"/>
  <c r="CS25" i="3"/>
  <c r="AG25" i="3"/>
  <c r="BM24" i="3"/>
  <c r="CS23" i="3"/>
  <c r="AG23" i="3"/>
  <c r="BM22" i="3"/>
  <c r="CS21" i="3"/>
  <c r="AG21" i="3"/>
  <c r="BM20" i="3"/>
  <c r="CS19" i="3"/>
  <c r="AG19" i="3"/>
  <c r="BM18" i="3"/>
  <c r="CS17" i="3"/>
  <c r="AG17" i="3"/>
  <c r="BM16" i="3"/>
  <c r="CS15" i="3"/>
  <c r="AG15" i="3"/>
  <c r="BM14" i="3"/>
  <c r="CS13" i="3"/>
  <c r="AG13" i="3"/>
  <c r="BM12" i="3"/>
  <c r="CS11" i="3"/>
  <c r="AG11" i="3"/>
  <c r="BM10" i="3"/>
  <c r="CS9" i="3"/>
  <c r="AG9" i="3"/>
  <c r="BM8" i="3"/>
  <c r="CS7" i="3"/>
  <c r="AG7" i="3"/>
  <c r="E67" i="2"/>
  <c r="S39" i="14"/>
  <c r="D63" i="9"/>
  <c r="J8" i="6"/>
  <c r="T70" i="4"/>
  <c r="T38" i="4"/>
  <c r="CR76" i="3"/>
  <c r="AF76" i="3"/>
  <c r="BL75" i="3"/>
  <c r="CR74" i="3"/>
  <c r="AF74" i="3"/>
  <c r="BL73" i="3"/>
  <c r="CR72" i="3"/>
  <c r="AF72" i="3"/>
  <c r="BL71" i="3"/>
  <c r="CR70" i="3"/>
  <c r="AF70" i="3"/>
  <c r="BL69" i="3"/>
  <c r="CR68" i="3"/>
  <c r="AF68" i="3"/>
  <c r="BL67" i="3"/>
  <c r="CR66" i="3"/>
  <c r="AF66" i="3"/>
  <c r="BL65" i="3"/>
  <c r="CR64" i="3"/>
  <c r="AF64" i="3"/>
  <c r="BL63" i="3"/>
  <c r="CR62" i="3"/>
  <c r="AF62" i="3"/>
  <c r="BL61" i="3"/>
  <c r="CR60" i="3"/>
  <c r="AF60" i="3"/>
  <c r="BL59" i="3"/>
  <c r="CR58" i="3"/>
  <c r="AF58" i="3"/>
  <c r="BL57" i="3"/>
  <c r="CR56" i="3"/>
  <c r="AF56" i="3"/>
  <c r="BL55" i="3"/>
  <c r="CR54" i="3"/>
  <c r="AF54" i="3"/>
  <c r="BL53" i="3"/>
  <c r="CR52" i="3"/>
  <c r="AF52" i="3"/>
  <c r="BL51" i="3"/>
  <c r="CR50" i="3"/>
  <c r="AF50" i="3"/>
  <c r="BL49" i="3"/>
  <c r="CR48" i="3"/>
  <c r="AF48" i="3"/>
  <c r="BL47" i="3"/>
  <c r="CR46" i="3"/>
  <c r="AF46" i="3"/>
  <c r="BL45" i="3"/>
  <c r="CR44" i="3"/>
  <c r="AF44" i="3"/>
  <c r="BL43" i="3"/>
  <c r="CR42" i="3"/>
  <c r="AF42" i="3"/>
  <c r="BL41" i="3"/>
  <c r="CR40" i="3"/>
  <c r="AF40" i="3"/>
  <c r="BL39" i="3"/>
  <c r="CR38" i="3"/>
  <c r="AF38" i="3"/>
  <c r="BL37" i="3"/>
  <c r="CR36" i="3"/>
  <c r="AF36" i="3"/>
  <c r="BL35" i="3"/>
  <c r="CR34" i="3"/>
  <c r="AF34" i="3"/>
  <c r="BL33" i="3"/>
  <c r="CR32" i="3"/>
  <c r="AF32" i="3"/>
  <c r="BL31" i="3"/>
  <c r="CR30" i="3"/>
  <c r="AF30" i="3"/>
  <c r="BL29" i="3"/>
  <c r="CR28" i="3"/>
  <c r="AF28" i="3"/>
  <c r="BL27" i="3"/>
  <c r="CR26" i="3"/>
  <c r="AF26" i="3"/>
  <c r="BL25" i="3"/>
  <c r="CR24" i="3"/>
  <c r="AF24" i="3"/>
  <c r="BL23" i="3"/>
  <c r="CR22" i="3"/>
  <c r="AF22" i="3"/>
  <c r="BL21" i="3"/>
  <c r="CR20" i="3"/>
  <c r="AF20" i="3"/>
  <c r="BL19" i="3"/>
  <c r="CR18" i="3"/>
  <c r="AF18" i="3"/>
  <c r="BL17" i="3"/>
  <c r="CR16" i="3"/>
  <c r="AF16" i="3"/>
  <c r="BL15" i="3"/>
  <c r="CR14" i="3"/>
  <c r="AF14" i="3"/>
  <c r="BL13" i="3"/>
  <c r="CR12" i="3"/>
  <c r="AF12" i="3"/>
  <c r="BL11" i="3"/>
  <c r="CR10" i="3"/>
  <c r="AF10" i="3"/>
  <c r="BL9" i="3"/>
  <c r="CR8" i="3"/>
  <c r="AF8" i="3"/>
  <c r="BL7" i="3"/>
  <c r="I71" i="28"/>
  <c r="S23" i="14"/>
  <c r="F71" i="6"/>
  <c r="F57" i="5"/>
  <c r="J63" i="4"/>
  <c r="J31" i="4"/>
  <c r="BS76" i="3"/>
  <c r="G76" i="3"/>
  <c r="AE75" i="3"/>
  <c r="BC74" i="3"/>
  <c r="CA73" i="3"/>
  <c r="O73" i="3"/>
  <c r="AM72" i="3"/>
  <c r="BK71" i="3"/>
  <c r="CQ70" i="3"/>
  <c r="W70" i="3"/>
  <c r="AU69" i="3"/>
  <c r="BS68" i="3"/>
  <c r="G68" i="3"/>
  <c r="AE67" i="3"/>
  <c r="BC66" i="3"/>
  <c r="CA65" i="3"/>
  <c r="O65" i="3"/>
  <c r="AM64" i="3"/>
  <c r="BK63" i="3"/>
  <c r="CQ62" i="3"/>
  <c r="W62" i="3"/>
  <c r="AU61" i="3"/>
  <c r="BS60" i="3"/>
  <c r="G60" i="3"/>
  <c r="AE59" i="3"/>
  <c r="BC58" i="3"/>
  <c r="CA57" i="3"/>
  <c r="O57" i="3"/>
  <c r="AM56" i="3"/>
  <c r="BK55" i="3"/>
  <c r="CQ54" i="3"/>
  <c r="W54" i="3"/>
  <c r="AU53" i="3"/>
  <c r="BS52" i="3"/>
  <c r="G52" i="3"/>
  <c r="AE51" i="3"/>
  <c r="BC50" i="3"/>
  <c r="CA49" i="3"/>
  <c r="O49" i="3"/>
  <c r="AM48" i="3"/>
  <c r="BK47" i="3"/>
  <c r="CQ46" i="3"/>
  <c r="W46" i="3"/>
  <c r="AU45" i="3"/>
  <c r="D18" i="6"/>
  <c r="CG42" i="3"/>
  <c r="BX71" i="3"/>
  <c r="AB25" i="3"/>
  <c r="T50" i="4"/>
  <c r="S71" i="3"/>
  <c r="AI65" i="3"/>
  <c r="AY59" i="3"/>
  <c r="BO53" i="3"/>
  <c r="CE47" i="3"/>
  <c r="K42" i="3"/>
  <c r="AA36" i="3"/>
  <c r="D22" i="4"/>
  <c r="BF71" i="3"/>
  <c r="BV65" i="3"/>
  <c r="CT59" i="3"/>
  <c r="R54" i="3"/>
  <c r="AH48" i="3"/>
  <c r="AX42" i="3"/>
  <c r="BN36" i="3"/>
  <c r="CD30" i="3"/>
  <c r="J25" i="3"/>
  <c r="Z19" i="3"/>
  <c r="AP13" i="3"/>
  <c r="BF7" i="3"/>
  <c r="J7" i="4"/>
  <c r="BU71" i="3"/>
  <c r="AO66" i="3"/>
  <c r="I61" i="3"/>
  <c r="BM58" i="3"/>
  <c r="CS56" i="3"/>
  <c r="I55" i="3"/>
  <c r="AG53" i="3"/>
  <c r="BM51" i="3"/>
  <c r="BU49" i="3"/>
  <c r="CS47" i="3"/>
  <c r="AG46" i="3"/>
  <c r="CK44" i="3"/>
  <c r="I44" i="3"/>
  <c r="AG43" i="3"/>
  <c r="BE42" i="3"/>
  <c r="CC41" i="3"/>
  <c r="Q41" i="3"/>
  <c r="AW40" i="3"/>
  <c r="CC39" i="3"/>
  <c r="Q39" i="3"/>
  <c r="AW38" i="3"/>
  <c r="CC37" i="3"/>
  <c r="Q37" i="3"/>
  <c r="AW36" i="3"/>
  <c r="CC35" i="3"/>
  <c r="Q35" i="3"/>
  <c r="AW34" i="3"/>
  <c r="CC33" i="3"/>
  <c r="Q33" i="3"/>
  <c r="AW32" i="3"/>
  <c r="CC31" i="3"/>
  <c r="Q31" i="3"/>
  <c r="AW30" i="3"/>
  <c r="CC29" i="3"/>
  <c r="Q29" i="3"/>
  <c r="AW28" i="3"/>
  <c r="CC27" i="3"/>
  <c r="Q27" i="3"/>
  <c r="AW26" i="3"/>
  <c r="CC25" i="3"/>
  <c r="Q25" i="3"/>
  <c r="AW24" i="3"/>
  <c r="CC23" i="3"/>
  <c r="Q23" i="3"/>
  <c r="AW22" i="3"/>
  <c r="CC21" i="3"/>
  <c r="Q21" i="3"/>
  <c r="AW20" i="3"/>
  <c r="CC19" i="3"/>
  <c r="Q19" i="3"/>
  <c r="AW18" i="3"/>
  <c r="CC17" i="3"/>
  <c r="Q17" i="3"/>
  <c r="AW16" i="3"/>
  <c r="CC15" i="3"/>
  <c r="Q15" i="3"/>
  <c r="AW14" i="3"/>
  <c r="CC13" i="3"/>
  <c r="Q13" i="3"/>
  <c r="AW12" i="3"/>
  <c r="CC11" i="3"/>
  <c r="Q11" i="3"/>
  <c r="AW10" i="3"/>
  <c r="CC9" i="3"/>
  <c r="Q9" i="3"/>
  <c r="AW8" i="3"/>
  <c r="CC7" i="3"/>
  <c r="Q7" i="3"/>
  <c r="L58" i="19"/>
  <c r="K11" i="14"/>
  <c r="J72" i="6"/>
  <c r="H58" i="5"/>
  <c r="R63" i="4"/>
  <c r="R31" i="4"/>
  <c r="CB76" i="3"/>
  <c r="P76" i="3"/>
  <c r="AV75" i="3"/>
  <c r="CB74" i="3"/>
  <c r="P74" i="3"/>
  <c r="AV73" i="3"/>
  <c r="CB72" i="3"/>
  <c r="P72" i="3"/>
  <c r="AV71" i="3"/>
  <c r="CB70" i="3"/>
  <c r="P70" i="3"/>
  <c r="AV69" i="3"/>
  <c r="CB68" i="3"/>
  <c r="P68" i="3"/>
  <c r="AV67" i="3"/>
  <c r="CB66" i="3"/>
  <c r="P66" i="3"/>
  <c r="AV65" i="3"/>
  <c r="CB64" i="3"/>
  <c r="P64" i="3"/>
  <c r="AV63" i="3"/>
  <c r="CB62" i="3"/>
  <c r="P62" i="3"/>
  <c r="AV61" i="3"/>
  <c r="CB60" i="3"/>
  <c r="P60" i="3"/>
  <c r="AV59" i="3"/>
  <c r="CB58" i="3"/>
  <c r="P58" i="3"/>
  <c r="AV57" i="3"/>
  <c r="CB56" i="3"/>
  <c r="P56" i="3"/>
  <c r="AV55" i="3"/>
  <c r="CB54" i="3"/>
  <c r="P54" i="3"/>
  <c r="AV53" i="3"/>
  <c r="CB52" i="3"/>
  <c r="P52" i="3"/>
  <c r="AV51" i="3"/>
  <c r="CB50" i="3"/>
  <c r="P50" i="3"/>
  <c r="AV49" i="3"/>
  <c r="CB48" i="3"/>
  <c r="P48" i="3"/>
  <c r="AV47" i="3"/>
  <c r="CB46" i="3"/>
  <c r="P46" i="3"/>
  <c r="AV45" i="3"/>
  <c r="CB44" i="3"/>
  <c r="P44" i="3"/>
  <c r="AV43" i="3"/>
  <c r="CB42" i="3"/>
  <c r="P42" i="3"/>
  <c r="AV41" i="3"/>
  <c r="CB40" i="3"/>
  <c r="P40" i="3"/>
  <c r="AV39" i="3"/>
  <c r="CB38" i="3"/>
  <c r="P38" i="3"/>
  <c r="AV37" i="3"/>
  <c r="CB36" i="3"/>
  <c r="P36" i="3"/>
  <c r="AV35" i="3"/>
  <c r="CB34" i="3"/>
  <c r="P34" i="3"/>
  <c r="AV33" i="3"/>
  <c r="CB32" i="3"/>
  <c r="P32" i="3"/>
  <c r="AV31" i="3"/>
  <c r="CB30" i="3"/>
  <c r="P30" i="3"/>
  <c r="AV29" i="3"/>
  <c r="CB28" i="3"/>
  <c r="P28" i="3"/>
  <c r="AV27" i="3"/>
  <c r="CB26" i="3"/>
  <c r="P26" i="3"/>
  <c r="AV25" i="3"/>
  <c r="CB24" i="3"/>
  <c r="P24" i="3"/>
  <c r="AV23" i="3"/>
  <c r="CB22" i="3"/>
  <c r="P22" i="3"/>
  <c r="AV21" i="3"/>
  <c r="CB20" i="3"/>
  <c r="P20" i="3"/>
  <c r="AV19" i="3"/>
  <c r="CB18" i="3"/>
  <c r="P18" i="3"/>
  <c r="AV17" i="3"/>
  <c r="CB16" i="3"/>
  <c r="P16" i="3"/>
  <c r="AV15" i="3"/>
  <c r="CB14" i="3"/>
  <c r="P14" i="3"/>
  <c r="AV13" i="3"/>
  <c r="CB12" i="3"/>
  <c r="P12" i="3"/>
  <c r="AV11" i="3"/>
  <c r="CB10" i="3"/>
  <c r="P10" i="3"/>
  <c r="AV9" i="3"/>
  <c r="CB8" i="3"/>
  <c r="P8" i="3"/>
  <c r="AV7" i="3"/>
  <c r="H54" i="19"/>
  <c r="M62" i="13"/>
  <c r="N49" i="6"/>
  <c r="D36" i="5"/>
  <c r="H56" i="4"/>
  <c r="H24" i="4"/>
  <c r="BC76" i="3"/>
  <c r="CA75" i="3"/>
  <c r="O75" i="3"/>
  <c r="AM74" i="3"/>
  <c r="BK73" i="3"/>
  <c r="CQ72" i="3"/>
  <c r="W72" i="3"/>
  <c r="AU71" i="3"/>
  <c r="BS70" i="3"/>
  <c r="G70" i="3"/>
  <c r="AE69" i="3"/>
  <c r="BC68" i="3"/>
  <c r="CA67" i="3"/>
  <c r="O67" i="3"/>
  <c r="AM66" i="3"/>
  <c r="BK65" i="3"/>
  <c r="CQ64" i="3"/>
  <c r="W64" i="3"/>
  <c r="AU63" i="3"/>
  <c r="BS62" i="3"/>
  <c r="G62" i="3"/>
  <c r="AE61" i="3"/>
  <c r="BC60" i="3"/>
  <c r="CA59" i="3"/>
  <c r="O59" i="3"/>
  <c r="AM58" i="3"/>
  <c r="BK57" i="3"/>
  <c r="CQ56" i="3"/>
  <c r="W56" i="3"/>
  <c r="AU55" i="3"/>
  <c r="BS54" i="3"/>
  <c r="G54" i="3"/>
  <c r="AE53" i="3"/>
  <c r="BC52" i="3"/>
  <c r="CA51" i="3"/>
  <c r="O51" i="3"/>
  <c r="AM50" i="3"/>
  <c r="BK49" i="3"/>
  <c r="CQ48" i="3"/>
  <c r="W48" i="3"/>
  <c r="AU47" i="3"/>
  <c r="BS46" i="3"/>
  <c r="G46" i="3"/>
  <c r="AE45" i="3"/>
  <c r="BC44" i="3"/>
  <c r="E8" i="5"/>
  <c r="M37" i="3"/>
  <c r="CN65" i="3"/>
  <c r="AR19" i="3"/>
  <c r="BW76" i="3"/>
  <c r="AQ70" i="3"/>
  <c r="BG64" i="3"/>
  <c r="BW58" i="3"/>
  <c r="CM52" i="3"/>
  <c r="S47" i="3"/>
  <c r="AI41" i="3"/>
  <c r="AY35" i="3"/>
  <c r="BN76" i="3"/>
  <c r="CD70" i="3"/>
  <c r="J65" i="3"/>
  <c r="Z59" i="3"/>
  <c r="AP53" i="3"/>
  <c r="BF47" i="3"/>
  <c r="BV41" i="3"/>
  <c r="CT35" i="3"/>
  <c r="R30" i="3"/>
  <c r="AH24" i="3"/>
  <c r="AX18" i="3"/>
  <c r="BN12" i="3"/>
  <c r="F73" i="2"/>
  <c r="AO76" i="3"/>
  <c r="I71" i="3"/>
  <c r="BU65" i="3"/>
  <c r="AO60" i="3"/>
  <c r="AO58" i="3"/>
  <c r="BM56" i="3"/>
  <c r="CS54" i="3"/>
  <c r="I53" i="3"/>
  <c r="AG51" i="3"/>
  <c r="BM49" i="3"/>
  <c r="BU47" i="3"/>
  <c r="CS45" i="3"/>
  <c r="BU44" i="3"/>
  <c r="CS43" i="3"/>
  <c r="Y43" i="3"/>
  <c r="AO42" i="3"/>
  <c r="BU41" i="3"/>
  <c r="I41" i="3"/>
  <c r="AO40" i="3"/>
  <c r="BU39" i="3"/>
  <c r="I39" i="3"/>
  <c r="AO38" i="3"/>
  <c r="BU37" i="3"/>
  <c r="I37" i="3"/>
  <c r="AO36" i="3"/>
  <c r="BU35" i="3"/>
  <c r="I35" i="3"/>
  <c r="AO34" i="3"/>
  <c r="BU33" i="3"/>
  <c r="I33" i="3"/>
  <c r="AO32" i="3"/>
  <c r="BU31" i="3"/>
  <c r="I31" i="3"/>
  <c r="AO30" i="3"/>
  <c r="BU29" i="3"/>
  <c r="I29" i="3"/>
  <c r="AO28" i="3"/>
  <c r="BU27" i="3"/>
  <c r="I27" i="3"/>
  <c r="AO26" i="3"/>
  <c r="BU25" i="3"/>
  <c r="I25" i="3"/>
  <c r="AO24" i="3"/>
  <c r="BU23" i="3"/>
  <c r="I23" i="3"/>
  <c r="AO22" i="3"/>
  <c r="BU21" i="3"/>
  <c r="I21" i="3"/>
  <c r="AO20" i="3"/>
  <c r="BU19" i="3"/>
  <c r="I19" i="3"/>
  <c r="AO18" i="3"/>
  <c r="BU17" i="3"/>
  <c r="I17" i="3"/>
  <c r="AO16" i="3"/>
  <c r="BU15" i="3"/>
  <c r="I15" i="3"/>
  <c r="AO14" i="3"/>
  <c r="BU13" i="3"/>
  <c r="I13" i="3"/>
  <c r="AO12" i="3"/>
  <c r="BU11" i="3"/>
  <c r="I11" i="3"/>
  <c r="AO10" i="3"/>
  <c r="BU9" i="3"/>
  <c r="I9" i="3"/>
  <c r="AO8" i="3"/>
  <c r="BU7" i="3"/>
  <c r="I7" i="3"/>
  <c r="J24" i="19"/>
  <c r="I65" i="13"/>
  <c r="N61" i="6"/>
  <c r="D48" i="5"/>
  <c r="H60" i="4"/>
  <c r="H28" i="4"/>
  <c r="BT76" i="3"/>
  <c r="H76" i="3"/>
  <c r="AN75" i="3"/>
  <c r="BT74" i="3"/>
  <c r="H74" i="3"/>
  <c r="AN73" i="3"/>
  <c r="BT72" i="3"/>
  <c r="H72" i="3"/>
  <c r="AN71" i="3"/>
  <c r="BT70" i="3"/>
  <c r="H70" i="3"/>
  <c r="AN69" i="3"/>
  <c r="BT68" i="3"/>
  <c r="H68" i="3"/>
  <c r="AN67" i="3"/>
  <c r="BT66" i="3"/>
  <c r="H66" i="3"/>
  <c r="AN65" i="3"/>
  <c r="BT64" i="3"/>
  <c r="H64" i="3"/>
  <c r="AN63" i="3"/>
  <c r="BT62" i="3"/>
  <c r="H62" i="3"/>
  <c r="AN61" i="3"/>
  <c r="BT60" i="3"/>
  <c r="H60" i="3"/>
  <c r="AN59" i="3"/>
  <c r="BT58" i="3"/>
  <c r="H58" i="3"/>
  <c r="AN57" i="3"/>
  <c r="BT56" i="3"/>
  <c r="H56" i="3"/>
  <c r="AN55" i="3"/>
  <c r="BT54" i="3"/>
  <c r="H54" i="3"/>
  <c r="AN53" i="3"/>
  <c r="BT52" i="3"/>
  <c r="H52" i="3"/>
  <c r="AN51" i="3"/>
  <c r="BT50" i="3"/>
  <c r="H50" i="3"/>
  <c r="AN49" i="3"/>
  <c r="BT48" i="3"/>
  <c r="H48" i="3"/>
  <c r="AN47" i="3"/>
  <c r="BT46" i="3"/>
  <c r="H46" i="3"/>
  <c r="AN45" i="3"/>
  <c r="BT44" i="3"/>
  <c r="H44" i="3"/>
  <c r="AN43" i="3"/>
  <c r="BT42" i="3"/>
  <c r="H42" i="3"/>
  <c r="AN41" i="3"/>
  <c r="BT40" i="3"/>
  <c r="H40" i="3"/>
  <c r="AN39" i="3"/>
  <c r="BT38" i="3"/>
  <c r="H38" i="3"/>
  <c r="AN37" i="3"/>
  <c r="BT36" i="3"/>
  <c r="H36" i="3"/>
  <c r="AN35" i="3"/>
  <c r="BT34" i="3"/>
  <c r="H34" i="3"/>
  <c r="AN33" i="3"/>
  <c r="BT32" i="3"/>
  <c r="H32" i="3"/>
  <c r="AN31" i="3"/>
  <c r="BT30" i="3"/>
  <c r="H30" i="3"/>
  <c r="AN29" i="3"/>
  <c r="BT28" i="3"/>
  <c r="H28" i="3"/>
  <c r="AN27" i="3"/>
  <c r="BT26" i="3"/>
  <c r="H26" i="3"/>
  <c r="AN25" i="3"/>
  <c r="BT24" i="3"/>
  <c r="H24" i="3"/>
  <c r="AN23" i="3"/>
  <c r="BT22" i="3"/>
  <c r="H22" i="3"/>
  <c r="AN21" i="3"/>
  <c r="BT20" i="3"/>
  <c r="H20" i="3"/>
  <c r="AN19" i="3"/>
  <c r="BT18" i="3"/>
  <c r="H18" i="3"/>
  <c r="AN17" i="3"/>
  <c r="BT16" i="3"/>
  <c r="H16" i="3"/>
  <c r="AN15" i="3"/>
  <c r="BT14" i="3"/>
  <c r="H14" i="3"/>
  <c r="AN13" i="3"/>
  <c r="BT12" i="3"/>
  <c r="H12" i="3"/>
  <c r="AN11" i="3"/>
  <c r="BT10" i="3"/>
  <c r="H10" i="3"/>
  <c r="AN9" i="3"/>
  <c r="BT8" i="3"/>
  <c r="H8" i="3"/>
  <c r="AN7" i="3"/>
  <c r="F20" i="19"/>
  <c r="I41" i="13"/>
  <c r="F39" i="6"/>
  <c r="F25" i="5"/>
  <c r="P52" i="4"/>
  <c r="P20" i="4"/>
  <c r="AU76" i="3"/>
  <c r="BS75" i="3"/>
  <c r="G75" i="3"/>
  <c r="AE74" i="3"/>
  <c r="BC73" i="3"/>
  <c r="CA72" i="3"/>
  <c r="O72" i="3"/>
  <c r="AM71" i="3"/>
  <c r="BK70" i="3"/>
  <c r="CQ69" i="3"/>
  <c r="W69" i="3"/>
  <c r="AU68" i="3"/>
  <c r="BS67" i="3"/>
  <c r="G67" i="3"/>
  <c r="AE66" i="3"/>
  <c r="BC65" i="3"/>
  <c r="CA64" i="3"/>
  <c r="O64" i="3"/>
  <c r="AM63" i="3"/>
  <c r="BK62" i="3"/>
  <c r="CQ61" i="3"/>
  <c r="W61" i="3"/>
  <c r="AU60" i="3"/>
  <c r="BS59" i="3"/>
  <c r="G59" i="3"/>
  <c r="AE58" i="3"/>
  <c r="BC57" i="3"/>
  <c r="CA56" i="3"/>
  <c r="O56" i="3"/>
  <c r="AM55" i="3"/>
  <c r="BK54" i="3"/>
  <c r="CQ53" i="3"/>
  <c r="W53" i="3"/>
  <c r="AU52" i="3"/>
  <c r="BS51" i="3"/>
  <c r="G51" i="3"/>
  <c r="AE50" i="3"/>
  <c r="BC49" i="3"/>
  <c r="CA48" i="3"/>
  <c r="O48" i="3"/>
  <c r="AM47" i="3"/>
  <c r="BK46" i="3"/>
  <c r="CQ45" i="3"/>
  <c r="W45" i="3"/>
  <c r="AU44" i="3"/>
  <c r="BS43" i="3"/>
  <c r="G43" i="3"/>
  <c r="AE42" i="3"/>
  <c r="BC41" i="3"/>
  <c r="CA40" i="3"/>
  <c r="O40" i="3"/>
  <c r="AM39" i="3"/>
  <c r="BK38" i="3"/>
  <c r="CQ37" i="3"/>
  <c r="W37" i="3"/>
  <c r="AU36" i="3"/>
  <c r="BS35" i="3"/>
  <c r="G35" i="3"/>
  <c r="AE34" i="3"/>
  <c r="BC33" i="3"/>
  <c r="CA32" i="3"/>
  <c r="O32" i="3"/>
  <c r="AM31" i="3"/>
  <c r="BK30" i="3"/>
  <c r="CQ29" i="3"/>
  <c r="W29" i="3"/>
  <c r="AU28" i="3"/>
  <c r="BS27" i="3"/>
  <c r="G27" i="3"/>
  <c r="AE26" i="3"/>
  <c r="BC25" i="3"/>
  <c r="CA24" i="3"/>
  <c r="O24" i="3"/>
  <c r="AM23" i="3"/>
  <c r="BK22" i="3"/>
  <c r="CQ21" i="3"/>
  <c r="W21" i="3"/>
  <c r="AU20" i="3"/>
  <c r="BS19" i="3"/>
  <c r="G19" i="3"/>
  <c r="P44" i="4"/>
  <c r="AC31" i="3"/>
  <c r="T60" i="3"/>
  <c r="AB14" i="3"/>
  <c r="CM75" i="3"/>
  <c r="BO69" i="3"/>
  <c r="CE63" i="3"/>
  <c r="K58" i="3"/>
  <c r="AA52" i="3"/>
  <c r="AQ46" i="3"/>
  <c r="BG40" i="3"/>
  <c r="BW34" i="3"/>
  <c r="CT75" i="3"/>
  <c r="R70" i="3"/>
  <c r="AH64" i="3"/>
  <c r="AX58" i="3"/>
  <c r="BN52" i="3"/>
  <c r="CD46" i="3"/>
  <c r="J41" i="3"/>
  <c r="Z35" i="3"/>
  <c r="AP29" i="3"/>
  <c r="BF23" i="3"/>
  <c r="BV17" i="3"/>
  <c r="CT11" i="3"/>
  <c r="F57" i="2"/>
  <c r="BU75" i="3"/>
  <c r="AO70" i="3"/>
  <c r="I65" i="3"/>
  <c r="CS59" i="3"/>
  <c r="AG58" i="3"/>
  <c r="AO56" i="3"/>
  <c r="BM54" i="3"/>
  <c r="CS52" i="3"/>
  <c r="I51" i="3"/>
  <c r="AG49" i="3"/>
  <c r="BM47" i="3"/>
  <c r="BU45" i="3"/>
  <c r="BM44" i="3"/>
  <c r="CK43" i="3"/>
  <c r="I43" i="3"/>
  <c r="AG42" i="3"/>
  <c r="BM41" i="3"/>
  <c r="CS40" i="3"/>
  <c r="AG40" i="3"/>
  <c r="BM39" i="3"/>
  <c r="CS38" i="3"/>
  <c r="AG38" i="3"/>
  <c r="BM37" i="3"/>
  <c r="CS36" i="3"/>
  <c r="AG36" i="3"/>
  <c r="BM35" i="3"/>
  <c r="CS34" i="3"/>
  <c r="AG34" i="3"/>
  <c r="BM33" i="3"/>
  <c r="CS32" i="3"/>
  <c r="AG32" i="3"/>
  <c r="BM31" i="3"/>
  <c r="CS30" i="3"/>
  <c r="AG30" i="3"/>
  <c r="BM29" i="3"/>
  <c r="CS28" i="3"/>
  <c r="AG28" i="3"/>
  <c r="BM27" i="3"/>
  <c r="CS26" i="3"/>
  <c r="AG26" i="3"/>
  <c r="BM25" i="3"/>
  <c r="CS24" i="3"/>
  <c r="AG24" i="3"/>
  <c r="BM23" i="3"/>
  <c r="CS22" i="3"/>
  <c r="AG22" i="3"/>
  <c r="BM21" i="3"/>
  <c r="CS20" i="3"/>
  <c r="AG20" i="3"/>
  <c r="BM19" i="3"/>
  <c r="CS18" i="3"/>
  <c r="AG18" i="3"/>
  <c r="BM17" i="3"/>
  <c r="CS16" i="3"/>
  <c r="AG16" i="3"/>
  <c r="BM15" i="3"/>
  <c r="CS14" i="3"/>
  <c r="AG14" i="3"/>
  <c r="BM13" i="3"/>
  <c r="CS12" i="3"/>
  <c r="AG12" i="3"/>
  <c r="BM11" i="3"/>
  <c r="CS10" i="3"/>
  <c r="AG10" i="3"/>
  <c r="BM9" i="3"/>
  <c r="CS8" i="3"/>
  <c r="AG8" i="3"/>
  <c r="BM7" i="3"/>
  <c r="E75" i="2"/>
  <c r="D19" i="18"/>
  <c r="E44" i="13"/>
  <c r="F51" i="6"/>
  <c r="F37" i="5"/>
  <c r="P56" i="4"/>
  <c r="P24" i="4"/>
  <c r="BL76" i="3"/>
  <c r="CR75" i="3"/>
  <c r="AF75" i="3"/>
  <c r="BL74" i="3"/>
  <c r="CR73" i="3"/>
  <c r="AF73" i="3"/>
  <c r="BL72" i="3"/>
  <c r="CR71" i="3"/>
  <c r="AF71" i="3"/>
  <c r="BL70" i="3"/>
  <c r="CR69" i="3"/>
  <c r="AF69" i="3"/>
  <c r="BL68" i="3"/>
  <c r="CR67" i="3"/>
  <c r="AF67" i="3"/>
  <c r="BL66" i="3"/>
  <c r="CR65" i="3"/>
  <c r="AF65" i="3"/>
  <c r="BL64" i="3"/>
  <c r="CR63" i="3"/>
  <c r="AF63" i="3"/>
  <c r="BL62" i="3"/>
  <c r="CR61" i="3"/>
  <c r="AF61" i="3"/>
  <c r="BL60" i="3"/>
  <c r="CR59" i="3"/>
  <c r="AF59" i="3"/>
  <c r="BL58" i="3"/>
  <c r="CR57" i="3"/>
  <c r="AF57" i="3"/>
  <c r="BL56" i="3"/>
  <c r="CR55" i="3"/>
  <c r="AF55" i="3"/>
  <c r="BL54" i="3"/>
  <c r="CR53" i="3"/>
  <c r="AF53" i="3"/>
  <c r="BL52" i="3"/>
  <c r="CR51" i="3"/>
  <c r="AF51" i="3"/>
  <c r="BL50" i="3"/>
  <c r="CR49" i="3"/>
  <c r="AF49" i="3"/>
  <c r="BL48" i="3"/>
  <c r="CR47" i="3"/>
  <c r="AF47" i="3"/>
  <c r="BL46" i="3"/>
  <c r="CR45" i="3"/>
  <c r="AF45" i="3"/>
  <c r="BL44" i="3"/>
  <c r="CR43" i="3"/>
  <c r="AF43" i="3"/>
  <c r="BL42" i="3"/>
  <c r="CR41" i="3"/>
  <c r="AF41" i="3"/>
  <c r="BL40" i="3"/>
  <c r="CR39" i="3"/>
  <c r="AF39" i="3"/>
  <c r="BL38" i="3"/>
  <c r="CR37" i="3"/>
  <c r="AF37" i="3"/>
  <c r="BL36" i="3"/>
  <c r="E72" i="3"/>
  <c r="AS25" i="3"/>
  <c r="AJ54" i="3"/>
  <c r="T12" i="3"/>
  <c r="S75" i="3"/>
  <c r="CM68" i="3"/>
  <c r="S63" i="3"/>
  <c r="AI57" i="3"/>
  <c r="AY51" i="3"/>
  <c r="BO45" i="3"/>
  <c r="CE39" i="3"/>
  <c r="G42" i="20"/>
  <c r="Z75" i="3"/>
  <c r="AP69" i="3"/>
  <c r="BF63" i="3"/>
  <c r="BV57" i="3"/>
  <c r="CT51" i="3"/>
  <c r="R46" i="3"/>
  <c r="AH40" i="3"/>
  <c r="AX34" i="3"/>
  <c r="BN28" i="3"/>
  <c r="CD22" i="3"/>
  <c r="J17" i="3"/>
  <c r="Z11" i="3"/>
  <c r="E70" i="14"/>
  <c r="I75" i="3"/>
  <c r="BU69" i="3"/>
  <c r="AO64" i="3"/>
  <c r="BU59" i="3"/>
  <c r="CS57" i="3"/>
  <c r="AG56" i="3"/>
  <c r="AO54" i="3"/>
  <c r="BM52" i="3"/>
  <c r="CS50" i="3"/>
  <c r="I49" i="3"/>
  <c r="AG47" i="3"/>
  <c r="BM45" i="3"/>
  <c r="BE44" i="3"/>
  <c r="BU43" i="3"/>
  <c r="CS42" i="3"/>
  <c r="Y42" i="3"/>
  <c r="BE41" i="3"/>
  <c r="CK40" i="3"/>
  <c r="Y40" i="3"/>
  <c r="BE39" i="3"/>
  <c r="CK38" i="3"/>
  <c r="Y38" i="3"/>
  <c r="BE37" i="3"/>
  <c r="CK36" i="3"/>
  <c r="Y36" i="3"/>
  <c r="BE35" i="3"/>
  <c r="CK34" i="3"/>
  <c r="Y34" i="3"/>
  <c r="BE33" i="3"/>
  <c r="CK32" i="3"/>
  <c r="Y32" i="3"/>
  <c r="BE31" i="3"/>
  <c r="CK30" i="3"/>
  <c r="Y30" i="3"/>
  <c r="BE29" i="3"/>
  <c r="CK28" i="3"/>
  <c r="Y28" i="3"/>
  <c r="BE27" i="3"/>
  <c r="CK26" i="3"/>
  <c r="Y26" i="3"/>
  <c r="BE25" i="3"/>
  <c r="CK24" i="3"/>
  <c r="Y24" i="3"/>
  <c r="BE23" i="3"/>
  <c r="CK22" i="3"/>
  <c r="Y22" i="3"/>
  <c r="BE21" i="3"/>
  <c r="CK20" i="3"/>
  <c r="Y20" i="3"/>
  <c r="BE19" i="3"/>
  <c r="CK18" i="3"/>
  <c r="Y18" i="3"/>
  <c r="BE17" i="3"/>
  <c r="CK16" i="3"/>
  <c r="Y16" i="3"/>
  <c r="BE15" i="3"/>
  <c r="CK14" i="3"/>
  <c r="Y14" i="3"/>
  <c r="BE13" i="3"/>
  <c r="CK12" i="3"/>
  <c r="Y12" i="3"/>
  <c r="BE11" i="3"/>
  <c r="CK10" i="3"/>
  <c r="Y10" i="3"/>
  <c r="BE9" i="3"/>
  <c r="CK8" i="3"/>
  <c r="Y8" i="3"/>
  <c r="BE7" i="3"/>
  <c r="E73" i="2"/>
  <c r="D34" i="15"/>
  <c r="M22" i="13"/>
  <c r="J40" i="6"/>
  <c r="H26" i="5"/>
  <c r="F53" i="4"/>
  <c r="F21" i="4"/>
  <c r="BD76" i="3"/>
  <c r="CJ75" i="3"/>
  <c r="X75" i="3"/>
  <c r="BD74" i="3"/>
  <c r="CJ73" i="3"/>
  <c r="X73" i="3"/>
  <c r="BD72" i="3"/>
  <c r="CJ71" i="3"/>
  <c r="X71" i="3"/>
  <c r="BD70" i="3"/>
  <c r="CJ69" i="3"/>
  <c r="X69" i="3"/>
  <c r="BD68" i="3"/>
  <c r="CJ67" i="3"/>
  <c r="X67" i="3"/>
  <c r="BD66" i="3"/>
  <c r="CJ65" i="3"/>
  <c r="X65" i="3"/>
  <c r="BD64" i="3"/>
  <c r="CJ63" i="3"/>
  <c r="X63" i="3"/>
  <c r="BD62" i="3"/>
  <c r="CJ61" i="3"/>
  <c r="X61" i="3"/>
  <c r="BD60" i="3"/>
  <c r="CJ59" i="3"/>
  <c r="X59" i="3"/>
  <c r="BD58" i="3"/>
  <c r="CJ57" i="3"/>
  <c r="X57" i="3"/>
  <c r="BD56" i="3"/>
  <c r="CJ55" i="3"/>
  <c r="X55" i="3"/>
  <c r="BD54" i="3"/>
  <c r="CJ53" i="3"/>
  <c r="X53" i="3"/>
  <c r="BD52" i="3"/>
  <c r="CJ51" i="3"/>
  <c r="X51" i="3"/>
  <c r="BD50" i="3"/>
  <c r="CJ49" i="3"/>
  <c r="X49" i="3"/>
  <c r="BD48" i="3"/>
  <c r="CJ47" i="3"/>
  <c r="X47" i="3"/>
  <c r="BD46" i="3"/>
  <c r="CJ45" i="3"/>
  <c r="X45" i="3"/>
  <c r="BD44" i="3"/>
  <c r="CJ43" i="3"/>
  <c r="X43" i="3"/>
  <c r="BD42" i="3"/>
  <c r="CJ41" i="3"/>
  <c r="X41" i="3"/>
  <c r="BD40" i="3"/>
  <c r="CJ39" i="3"/>
  <c r="X39" i="3"/>
  <c r="BD38" i="3"/>
  <c r="CJ37" i="3"/>
  <c r="X37" i="3"/>
  <c r="BD36" i="3"/>
  <c r="CJ35" i="3"/>
  <c r="X35" i="3"/>
  <c r="BD34" i="3"/>
  <c r="CJ33" i="3"/>
  <c r="X33" i="3"/>
  <c r="BD32" i="3"/>
  <c r="CJ31" i="3"/>
  <c r="X31" i="3"/>
  <c r="BD30" i="3"/>
  <c r="CJ29" i="3"/>
  <c r="X29" i="3"/>
  <c r="BD28" i="3"/>
  <c r="CJ27" i="3"/>
  <c r="X27" i="3"/>
  <c r="BD26" i="3"/>
  <c r="CJ25" i="3"/>
  <c r="X25" i="3"/>
  <c r="BD24" i="3"/>
  <c r="CJ23" i="3"/>
  <c r="X23" i="3"/>
  <c r="BD22" i="3"/>
  <c r="CJ21" i="3"/>
  <c r="X21" i="3"/>
  <c r="BD20" i="3"/>
  <c r="CJ19" i="3"/>
  <c r="X19" i="3"/>
  <c r="BD18" i="3"/>
  <c r="CJ17" i="3"/>
  <c r="X17" i="3"/>
  <c r="BD16" i="3"/>
  <c r="CJ15" i="3"/>
  <c r="X15" i="3"/>
  <c r="BD14" i="3"/>
  <c r="CJ13" i="3"/>
  <c r="X13" i="3"/>
  <c r="BD12" i="3"/>
  <c r="CJ11" i="3"/>
  <c r="X11" i="3"/>
  <c r="BD10" i="3"/>
  <c r="CJ9" i="3"/>
  <c r="X9" i="3"/>
  <c r="BD8" i="3"/>
  <c r="CJ7" i="3"/>
  <c r="X7" i="3"/>
  <c r="M66" i="14"/>
  <c r="E8" i="12"/>
  <c r="N17" i="6"/>
  <c r="D74" i="4"/>
  <c r="D42" i="4"/>
  <c r="D10" i="4"/>
  <c r="AE76" i="3"/>
  <c r="BC75" i="3"/>
  <c r="CA74" i="3"/>
  <c r="O74" i="3"/>
  <c r="AM73" i="3"/>
  <c r="BK72" i="3"/>
  <c r="CQ71" i="3"/>
  <c r="W71" i="3"/>
  <c r="AU70" i="3"/>
  <c r="BS69" i="3"/>
  <c r="G69" i="3"/>
  <c r="AE68" i="3"/>
  <c r="BC67" i="3"/>
  <c r="CA66" i="3"/>
  <c r="O66" i="3"/>
  <c r="AM65" i="3"/>
  <c r="BK64" i="3"/>
  <c r="CQ63" i="3"/>
  <c r="W63" i="3"/>
  <c r="AU62" i="3"/>
  <c r="BS61" i="3"/>
  <c r="G61" i="3"/>
  <c r="AE60" i="3"/>
  <c r="BC59" i="3"/>
  <c r="CA58" i="3"/>
  <c r="O58" i="3"/>
  <c r="AM57" i="3"/>
  <c r="BK56" i="3"/>
  <c r="CQ55" i="3"/>
  <c r="W55" i="3"/>
  <c r="AU54" i="3"/>
  <c r="BS53" i="3"/>
  <c r="G53" i="3"/>
  <c r="AE52" i="3"/>
  <c r="BC51" i="3"/>
  <c r="CA50" i="3"/>
  <c r="O50" i="3"/>
  <c r="AM49" i="3"/>
  <c r="BK48" i="3"/>
  <c r="CQ47" i="3"/>
  <c r="W47" i="3"/>
  <c r="AU46" i="3"/>
  <c r="BS45" i="3"/>
  <c r="G45" i="3"/>
  <c r="AE44" i="3"/>
  <c r="BC43" i="3"/>
  <c r="CA42" i="3"/>
  <c r="O42" i="3"/>
  <c r="AM41" i="3"/>
  <c r="BK40" i="3"/>
  <c r="CQ39" i="3"/>
  <c r="W39" i="3"/>
  <c r="AU38" i="3"/>
  <c r="BS37" i="3"/>
  <c r="G37" i="3"/>
  <c r="AE36" i="3"/>
  <c r="BC35" i="3"/>
  <c r="CA34" i="3"/>
  <c r="O34" i="3"/>
  <c r="AM33" i="3"/>
  <c r="BK32" i="3"/>
  <c r="CQ31" i="3"/>
  <c r="W31" i="3"/>
  <c r="AU30" i="3"/>
  <c r="BS29" i="3"/>
  <c r="G29" i="3"/>
  <c r="AE28" i="3"/>
  <c r="BC27" i="3"/>
  <c r="CA26" i="3"/>
  <c r="O26" i="3"/>
  <c r="AM25" i="3"/>
  <c r="BK24" i="3"/>
  <c r="CQ23" i="3"/>
  <c r="W23" i="3"/>
  <c r="AU22" i="3"/>
  <c r="BS21" i="3"/>
  <c r="G21" i="3"/>
  <c r="AE20" i="3"/>
  <c r="BC19" i="3"/>
  <c r="CA18" i="3"/>
  <c r="O18" i="3"/>
  <c r="AM17" i="3"/>
  <c r="BK16" i="3"/>
  <c r="CQ15" i="3"/>
  <c r="W15" i="3"/>
  <c r="AU14" i="3"/>
  <c r="BS13" i="3"/>
  <c r="G13" i="3"/>
  <c r="AE12" i="3"/>
  <c r="BC11" i="3"/>
  <c r="CA10" i="3"/>
  <c r="O10" i="3"/>
  <c r="AM9" i="3"/>
  <c r="BK8" i="3"/>
  <c r="CQ7" i="3"/>
  <c r="W7" i="3"/>
  <c r="BJ76" i="3"/>
  <c r="AD71" i="3"/>
  <c r="CP65" i="3"/>
  <c r="BJ60" i="3"/>
  <c r="AD55" i="3"/>
  <c r="CP49" i="3"/>
  <c r="BJ44" i="3"/>
  <c r="U66" i="3"/>
  <c r="BI19" i="3"/>
  <c r="AZ48" i="3"/>
  <c r="AB10" i="3"/>
  <c r="AI74" i="3"/>
  <c r="AA68" i="3"/>
  <c r="AQ62" i="3"/>
  <c r="BG56" i="3"/>
  <c r="BW50" i="3"/>
  <c r="CM44" i="3"/>
  <c r="S39" i="3"/>
  <c r="I49" i="13"/>
  <c r="AX74" i="3"/>
  <c r="BN68" i="3"/>
  <c r="CD62" i="3"/>
  <c r="J57" i="3"/>
  <c r="Z51" i="3"/>
  <c r="AP45" i="3"/>
  <c r="BF39" i="3"/>
  <c r="BV33" i="3"/>
  <c r="CT27" i="3"/>
  <c r="R22" i="3"/>
  <c r="AH16" i="3"/>
  <c r="AX10" i="3"/>
  <c r="F21" i="11"/>
  <c r="AO74" i="3"/>
  <c r="I69" i="3"/>
  <c r="BU63" i="3"/>
  <c r="BM59" i="3"/>
  <c r="BU57" i="3"/>
  <c r="CS55" i="3"/>
  <c r="AG54" i="3"/>
  <c r="AO52" i="3"/>
  <c r="BM50" i="3"/>
  <c r="CS48" i="3"/>
  <c r="I47" i="3"/>
  <c r="AG45" i="3"/>
  <c r="AO44" i="3"/>
  <c r="BM43" i="3"/>
  <c r="CK42" i="3"/>
  <c r="Q42" i="3"/>
  <c r="AW41" i="3"/>
  <c r="CC40" i="3"/>
  <c r="Q40" i="3"/>
  <c r="AW39" i="3"/>
  <c r="CC38" i="3"/>
  <c r="Q38" i="3"/>
  <c r="AW37" i="3"/>
  <c r="CC36" i="3"/>
  <c r="Q36" i="3"/>
  <c r="AW35" i="3"/>
  <c r="CC34" i="3"/>
  <c r="Q34" i="3"/>
  <c r="AW33" i="3"/>
  <c r="CC32" i="3"/>
  <c r="Q32" i="3"/>
  <c r="AW31" i="3"/>
  <c r="CC30" i="3"/>
  <c r="Q30" i="3"/>
  <c r="AW29" i="3"/>
  <c r="CC28" i="3"/>
  <c r="Q28" i="3"/>
  <c r="AW27" i="3"/>
  <c r="CC26" i="3"/>
  <c r="Q26" i="3"/>
  <c r="AW25" i="3"/>
  <c r="CC24" i="3"/>
  <c r="Q24" i="3"/>
  <c r="AW23" i="3"/>
  <c r="CC22" i="3"/>
  <c r="Q22" i="3"/>
  <c r="AW21" i="3"/>
  <c r="CC20" i="3"/>
  <c r="Q20" i="3"/>
  <c r="AW19" i="3"/>
  <c r="CC18" i="3"/>
  <c r="Q18" i="3"/>
  <c r="AW17" i="3"/>
  <c r="CC16" i="3"/>
  <c r="Q16" i="3"/>
  <c r="AW15" i="3"/>
  <c r="CC14" i="3"/>
  <c r="Q14" i="3"/>
  <c r="AW13" i="3"/>
  <c r="CC12" i="3"/>
  <c r="Q12" i="3"/>
  <c r="AW11" i="3"/>
  <c r="CC10" i="3"/>
  <c r="Q10" i="3"/>
  <c r="AW9" i="3"/>
  <c r="CC8" i="3"/>
  <c r="Q8" i="3"/>
  <c r="AW7" i="3"/>
  <c r="E71" i="2"/>
  <c r="I68" i="14"/>
  <c r="D19" i="12"/>
  <c r="N29" i="6"/>
  <c r="D16" i="5"/>
  <c r="D46" i="4"/>
  <c r="D14" i="4"/>
  <c r="AV76" i="3"/>
  <c r="CB75" i="3"/>
  <c r="P75" i="3"/>
  <c r="AV74" i="3"/>
  <c r="CB73" i="3"/>
  <c r="P73" i="3"/>
  <c r="AV72" i="3"/>
  <c r="CB71" i="3"/>
  <c r="P71" i="3"/>
  <c r="AV70" i="3"/>
  <c r="CB69" i="3"/>
  <c r="P69" i="3"/>
  <c r="AV68" i="3"/>
  <c r="CB67" i="3"/>
  <c r="P67" i="3"/>
  <c r="AV66" i="3"/>
  <c r="CB65" i="3"/>
  <c r="P65" i="3"/>
  <c r="AV64" i="3"/>
  <c r="CB63" i="3"/>
  <c r="P63" i="3"/>
  <c r="AV62" i="3"/>
  <c r="CB61" i="3"/>
  <c r="P61" i="3"/>
  <c r="AV60" i="3"/>
  <c r="CB59" i="3"/>
  <c r="P59" i="3"/>
  <c r="AV58" i="3"/>
  <c r="CB57" i="3"/>
  <c r="P57" i="3"/>
  <c r="AV56" i="3"/>
  <c r="CB55" i="3"/>
  <c r="P55" i="3"/>
  <c r="AV54" i="3"/>
  <c r="CB53" i="3"/>
  <c r="P53" i="3"/>
  <c r="AV52" i="3"/>
  <c r="CB51" i="3"/>
  <c r="P51" i="3"/>
  <c r="AV50" i="3"/>
  <c r="CB49" i="3"/>
  <c r="P49" i="3"/>
  <c r="AV48" i="3"/>
  <c r="CB47" i="3"/>
  <c r="P47" i="3"/>
  <c r="AV46" i="3"/>
  <c r="CB45" i="3"/>
  <c r="P45" i="3"/>
  <c r="AV44" i="3"/>
  <c r="CB43" i="3"/>
  <c r="P43" i="3"/>
  <c r="AV42" i="3"/>
  <c r="CB41" i="3"/>
  <c r="P41" i="3"/>
  <c r="AV40" i="3"/>
  <c r="CB39" i="3"/>
  <c r="P39" i="3"/>
  <c r="AV38" i="3"/>
  <c r="CB37" i="3"/>
  <c r="P37" i="3"/>
  <c r="AV36" i="3"/>
  <c r="CB35" i="3"/>
  <c r="P35" i="3"/>
  <c r="AV34" i="3"/>
  <c r="CB33" i="3"/>
  <c r="P33" i="3"/>
  <c r="AV32" i="3"/>
  <c r="CB31" i="3"/>
  <c r="P31" i="3"/>
  <c r="AV30" i="3"/>
  <c r="CB29" i="3"/>
  <c r="P29" i="3"/>
  <c r="AV28" i="3"/>
  <c r="CB27" i="3"/>
  <c r="P27" i="3"/>
  <c r="AV26" i="3"/>
  <c r="CB25" i="3"/>
  <c r="P25" i="3"/>
  <c r="AV24" i="3"/>
  <c r="CB23" i="3"/>
  <c r="P23" i="3"/>
  <c r="AV22" i="3"/>
  <c r="CB21" i="3"/>
  <c r="P21" i="3"/>
  <c r="AV20" i="3"/>
  <c r="CB19" i="3"/>
  <c r="P19" i="3"/>
  <c r="AV18" i="3"/>
  <c r="CB17" i="3"/>
  <c r="P17" i="3"/>
  <c r="AV16" i="3"/>
  <c r="CB15" i="3"/>
  <c r="P15" i="3"/>
  <c r="AV14" i="3"/>
  <c r="CB13" i="3"/>
  <c r="P13" i="3"/>
  <c r="AV12" i="3"/>
  <c r="CB11" i="3"/>
  <c r="P11" i="3"/>
  <c r="AV10" i="3"/>
  <c r="CB9" i="3"/>
  <c r="P9" i="3"/>
  <c r="AV8" i="3"/>
  <c r="CB7" i="3"/>
  <c r="P7" i="3"/>
  <c r="I52" i="14"/>
  <c r="F69" i="11"/>
  <c r="F7" i="6"/>
  <c r="L70" i="4"/>
  <c r="L38" i="4"/>
  <c r="CQ76" i="3"/>
  <c r="W76" i="3"/>
  <c r="AU75" i="3"/>
  <c r="BS74" i="3"/>
  <c r="G74" i="3"/>
  <c r="AE73" i="3"/>
  <c r="BC72" i="3"/>
  <c r="CA71" i="3"/>
  <c r="O71" i="3"/>
  <c r="AM70" i="3"/>
  <c r="BK69" i="3"/>
  <c r="CQ68" i="3"/>
  <c r="W68" i="3"/>
  <c r="AU67" i="3"/>
  <c r="BS66" i="3"/>
  <c r="G66" i="3"/>
  <c r="AE65" i="3"/>
  <c r="BC64" i="3"/>
  <c r="CA63" i="3"/>
  <c r="O63" i="3"/>
  <c r="AM62" i="3"/>
  <c r="BK61" i="3"/>
  <c r="CQ60" i="3"/>
  <c r="W60" i="3"/>
  <c r="AU59" i="3"/>
  <c r="BS58" i="3"/>
  <c r="G58" i="3"/>
  <c r="AE57" i="3"/>
  <c r="BC56" i="3"/>
  <c r="CA55" i="3"/>
  <c r="O55" i="3"/>
  <c r="AM54" i="3"/>
  <c r="BK53" i="3"/>
  <c r="CQ52" i="3"/>
  <c r="W52" i="3"/>
  <c r="AU51" i="3"/>
  <c r="BS50" i="3"/>
  <c r="G50" i="3"/>
  <c r="AE49" i="3"/>
  <c r="BC48" i="3"/>
  <c r="CA47" i="3"/>
  <c r="O47" i="3"/>
  <c r="AM46" i="3"/>
  <c r="BK45" i="3"/>
  <c r="CQ44" i="3"/>
  <c r="W44" i="3"/>
  <c r="AU43" i="3"/>
  <c r="BS42" i="3"/>
  <c r="G42" i="3"/>
  <c r="AE41" i="3"/>
  <c r="BC40" i="3"/>
  <c r="CA39" i="3"/>
  <c r="O39" i="3"/>
  <c r="AM38" i="3"/>
  <c r="BK37" i="3"/>
  <c r="CQ36" i="3"/>
  <c r="W36" i="3"/>
  <c r="AU35" i="3"/>
  <c r="BS34" i="3"/>
  <c r="G34" i="3"/>
  <c r="AE33" i="3"/>
  <c r="BC32" i="3"/>
  <c r="CA31" i="3"/>
  <c r="O31" i="3"/>
  <c r="AM30" i="3"/>
  <c r="BK29" i="3"/>
  <c r="CQ28" i="3"/>
  <c r="W28" i="3"/>
  <c r="AU27" i="3"/>
  <c r="BS26" i="3"/>
  <c r="G26" i="3"/>
  <c r="AE25" i="3"/>
  <c r="BC24" i="3"/>
  <c r="CA23" i="3"/>
  <c r="O23" i="3"/>
  <c r="AM22" i="3"/>
  <c r="BK21" i="3"/>
  <c r="CQ20" i="3"/>
  <c r="W20" i="3"/>
  <c r="AU19" i="3"/>
  <c r="BS18" i="3"/>
  <c r="AK60" i="3"/>
  <c r="BY13" i="3"/>
  <c r="BP42" i="3"/>
  <c r="AR8" i="3"/>
  <c r="AY73" i="3"/>
  <c r="AY67" i="3"/>
  <c r="BO61" i="3"/>
  <c r="CE55" i="3"/>
  <c r="K50" i="3"/>
  <c r="AA44" i="3"/>
  <c r="AQ38" i="3"/>
  <c r="F43" i="6"/>
  <c r="BV73" i="3"/>
  <c r="CT67" i="3"/>
  <c r="R62" i="3"/>
  <c r="AH56" i="3"/>
  <c r="AX50" i="3"/>
  <c r="BN44" i="3"/>
  <c r="CD38" i="3"/>
  <c r="J33" i="3"/>
  <c r="Z27" i="3"/>
  <c r="AP21" i="3"/>
  <c r="BF15" i="3"/>
  <c r="BV9" i="3"/>
  <c r="N9" i="6"/>
  <c r="BU73" i="3"/>
  <c r="AO68" i="3"/>
  <c r="I63" i="3"/>
  <c r="AG59" i="3"/>
  <c r="BM57" i="3"/>
  <c r="BU55" i="3"/>
  <c r="CS53" i="3"/>
  <c r="AG52" i="3"/>
  <c r="AO50" i="3"/>
  <c r="BM48" i="3"/>
  <c r="CS46" i="3"/>
  <c r="Y45" i="3"/>
  <c r="AG44" i="3"/>
  <c r="BE43" i="3"/>
  <c r="CC42" i="3"/>
  <c r="I42" i="3"/>
  <c r="AO41" i="3"/>
  <c r="BU40" i="3"/>
  <c r="I40" i="3"/>
  <c r="AO39" i="3"/>
  <c r="BU38" i="3"/>
  <c r="I38" i="3"/>
  <c r="AO37" i="3"/>
  <c r="BU36" i="3"/>
  <c r="I36" i="3"/>
  <c r="AO35" i="3"/>
  <c r="BU34" i="3"/>
  <c r="I34" i="3"/>
  <c r="AO33" i="3"/>
  <c r="BU32" i="3"/>
  <c r="I32" i="3"/>
  <c r="AO31" i="3"/>
  <c r="BU30" i="3"/>
  <c r="I30" i="3"/>
  <c r="AO29" i="3"/>
  <c r="BU28" i="3"/>
  <c r="I28" i="3"/>
  <c r="AO27" i="3"/>
  <c r="BU26" i="3"/>
  <c r="I26" i="3"/>
  <c r="AO25" i="3"/>
  <c r="BU24" i="3"/>
  <c r="I24" i="3"/>
  <c r="AO23" i="3"/>
  <c r="BU22" i="3"/>
  <c r="I22" i="3"/>
  <c r="AO21" i="3"/>
  <c r="BU20" i="3"/>
  <c r="I20" i="3"/>
  <c r="AO19" i="3"/>
  <c r="BU18" i="3"/>
  <c r="I18" i="3"/>
  <c r="AO17" i="3"/>
  <c r="BU16" i="3"/>
  <c r="I16" i="3"/>
  <c r="AO15" i="3"/>
  <c r="BU14" i="3"/>
  <c r="I14" i="3"/>
  <c r="AO13" i="3"/>
  <c r="BU12" i="3"/>
  <c r="I12" i="3"/>
  <c r="AO11" i="3"/>
  <c r="BU10" i="3"/>
  <c r="I10" i="3"/>
  <c r="AO9" i="3"/>
  <c r="BU8" i="3"/>
  <c r="I8" i="3"/>
  <c r="L36" i="4"/>
  <c r="AQ54" i="3"/>
  <c r="CD54" i="3"/>
  <c r="AH8" i="3"/>
  <c r="BM53" i="3"/>
  <c r="BM42" i="3"/>
  <c r="Y37" i="3"/>
  <c r="CK31" i="3"/>
  <c r="BE26" i="3"/>
  <c r="Y21" i="3"/>
  <c r="CK15" i="3"/>
  <c r="BE10" i="3"/>
  <c r="E65" i="2"/>
  <c r="J67" i="4"/>
  <c r="BD75" i="3"/>
  <c r="CJ72" i="3"/>
  <c r="X70" i="3"/>
  <c r="BD67" i="3"/>
  <c r="CJ64" i="3"/>
  <c r="X62" i="3"/>
  <c r="BD59" i="3"/>
  <c r="CJ56" i="3"/>
  <c r="X54" i="3"/>
  <c r="BD51" i="3"/>
  <c r="CJ48" i="3"/>
  <c r="X46" i="3"/>
  <c r="BD43" i="3"/>
  <c r="CJ40" i="3"/>
  <c r="X38" i="3"/>
  <c r="BT35" i="3"/>
  <c r="CR33" i="3"/>
  <c r="X32" i="3"/>
  <c r="AN30" i="3"/>
  <c r="BL28" i="3"/>
  <c r="CJ26" i="3"/>
  <c r="H25" i="3"/>
  <c r="AF23" i="3"/>
  <c r="BD21" i="3"/>
  <c r="BT19" i="3"/>
  <c r="CR17" i="3"/>
  <c r="X16" i="3"/>
  <c r="AN14" i="3"/>
  <c r="BL12" i="3"/>
  <c r="CJ10" i="3"/>
  <c r="H9" i="3"/>
  <c r="AF7" i="3"/>
  <c r="J60" i="6"/>
  <c r="T34" i="4"/>
  <c r="BK75" i="3"/>
  <c r="BS73" i="3"/>
  <c r="BS71" i="3"/>
  <c r="CA69" i="3"/>
  <c r="CQ67" i="3"/>
  <c r="CQ65" i="3"/>
  <c r="G64" i="3"/>
  <c r="O62" i="3"/>
  <c r="O60" i="3"/>
  <c r="W58" i="3"/>
  <c r="AE56" i="3"/>
  <c r="AE54" i="3"/>
  <c r="AM52" i="3"/>
  <c r="AU50" i="3"/>
  <c r="AU48" i="3"/>
  <c r="BC46" i="3"/>
  <c r="BS44" i="3"/>
  <c r="AM43" i="3"/>
  <c r="AM42" i="3"/>
  <c r="O41" i="3"/>
  <c r="G40" i="3"/>
  <c r="CA38" i="3"/>
  <c r="BC37" i="3"/>
  <c r="BC36" i="3"/>
  <c r="AE35" i="3"/>
  <c r="W34" i="3"/>
  <c r="G33" i="3"/>
  <c r="BS31" i="3"/>
  <c r="BS30" i="3"/>
  <c r="AU29" i="3"/>
  <c r="AM28" i="3"/>
  <c r="W27" i="3"/>
  <c r="CQ25" i="3"/>
  <c r="CQ24" i="3"/>
  <c r="BK23" i="3"/>
  <c r="BC22" i="3"/>
  <c r="AM21" i="3"/>
  <c r="O20" i="3"/>
  <c r="O19" i="3"/>
  <c r="G18" i="3"/>
  <c r="W17" i="3"/>
  <c r="AM16" i="3"/>
  <c r="BC15" i="3"/>
  <c r="BS14" i="3"/>
  <c r="CQ13" i="3"/>
  <c r="O13" i="3"/>
  <c r="W12" i="3"/>
  <c r="AM11" i="3"/>
  <c r="BC10" i="3"/>
  <c r="BS9" i="3"/>
  <c r="CQ8" i="3"/>
  <c r="O8" i="3"/>
  <c r="AE7" i="3"/>
  <c r="CP75" i="3"/>
  <c r="CP69" i="3"/>
  <c r="CP63" i="3"/>
  <c r="CP57" i="3"/>
  <c r="CP51" i="3"/>
  <c r="CP45" i="3"/>
  <c r="CP39" i="3"/>
  <c r="BJ34" i="3"/>
  <c r="BW31" i="3"/>
  <c r="K29" i="3"/>
  <c r="AQ26" i="3"/>
  <c r="BW23" i="3"/>
  <c r="K21" i="3"/>
  <c r="AQ18" i="3"/>
  <c r="BW15" i="3"/>
  <c r="K13" i="3"/>
  <c r="AQ10" i="3"/>
  <c r="BW7" i="3"/>
  <c r="G60" i="2"/>
  <c r="E44" i="2"/>
  <c r="E28" i="2"/>
  <c r="E12" i="2"/>
  <c r="D118" i="1"/>
  <c r="G103" i="1"/>
  <c r="G87" i="1"/>
  <c r="G71" i="1"/>
  <c r="E57" i="1"/>
  <c r="F44" i="1"/>
  <c r="G23" i="1"/>
  <c r="J59" i="4"/>
  <c r="BB72" i="3"/>
  <c r="V67" i="3"/>
  <c r="CH61" i="3"/>
  <c r="BB56" i="3"/>
  <c r="V51" i="3"/>
  <c r="CH45" i="3"/>
  <c r="BB40" i="3"/>
  <c r="V35" i="3"/>
  <c r="F32" i="3"/>
  <c r="AL29" i="3"/>
  <c r="BR26" i="3"/>
  <c r="F24" i="3"/>
  <c r="AL21" i="3"/>
  <c r="BR18" i="3"/>
  <c r="F16" i="3"/>
  <c r="AL13" i="3"/>
  <c r="BR10" i="3"/>
  <c r="F8" i="3"/>
  <c r="H68" i="2"/>
  <c r="H53" i="2"/>
  <c r="H45" i="2"/>
  <c r="H37" i="2"/>
  <c r="H29" i="2"/>
  <c r="H21" i="2"/>
  <c r="H13" i="2"/>
  <c r="C126" i="1"/>
  <c r="E108" i="1"/>
  <c r="F95" i="1"/>
  <c r="D81" i="1"/>
  <c r="D65" i="1"/>
  <c r="E52" i="1"/>
  <c r="G34" i="1"/>
  <c r="G18" i="1"/>
  <c r="AT76" i="3"/>
  <c r="N71" i="3"/>
  <c r="BZ65" i="3"/>
  <c r="AT60" i="3"/>
  <c r="N55" i="3"/>
  <c r="BZ49" i="3"/>
  <c r="AT44" i="3"/>
  <c r="N39" i="3"/>
  <c r="BO33" i="3"/>
  <c r="BO29" i="3"/>
  <c r="BO25" i="3"/>
  <c r="BO21" i="3"/>
  <c r="BO17" i="3"/>
  <c r="BO13" i="3"/>
  <c r="BO9" i="3"/>
  <c r="G68" i="2"/>
  <c r="G45" i="2"/>
  <c r="G29" i="2"/>
  <c r="G13" i="2"/>
  <c r="C121" i="1"/>
  <c r="E103" i="1"/>
  <c r="C89" i="1"/>
  <c r="F74" i="1"/>
  <c r="F58" i="1"/>
  <c r="D44" i="1"/>
  <c r="F26" i="1"/>
  <c r="C9" i="1"/>
  <c r="AL76" i="3"/>
  <c r="F71" i="3"/>
  <c r="BR65" i="3"/>
  <c r="AL60" i="3"/>
  <c r="F55" i="3"/>
  <c r="BR49" i="3"/>
  <c r="AL44" i="3"/>
  <c r="F39" i="3"/>
  <c r="CP33" i="3"/>
  <c r="AD31" i="3"/>
  <c r="BJ28" i="3"/>
  <c r="CP25" i="3"/>
  <c r="AD23" i="3"/>
  <c r="BJ20" i="3"/>
  <c r="CP17" i="3"/>
  <c r="AD15" i="3"/>
  <c r="BJ12" i="3"/>
  <c r="CP9" i="3"/>
  <c r="AD7" i="3"/>
  <c r="H55" i="2"/>
  <c r="F39" i="2"/>
  <c r="F23" i="2"/>
  <c r="F7" i="2"/>
  <c r="G112" i="1"/>
  <c r="E98" i="1"/>
  <c r="C84" i="1"/>
  <c r="F69" i="1"/>
  <c r="D55" i="1"/>
  <c r="G40" i="1"/>
  <c r="F21" i="1"/>
  <c r="E22" i="14"/>
  <c r="BZ74" i="3"/>
  <c r="AT69" i="3"/>
  <c r="N64" i="3"/>
  <c r="BZ58" i="3"/>
  <c r="AT53" i="3"/>
  <c r="N48" i="3"/>
  <c r="BZ42" i="3"/>
  <c r="AT37" i="3"/>
  <c r="S33" i="3"/>
  <c r="AY30" i="3"/>
  <c r="CE27" i="3"/>
  <c r="S25" i="3"/>
  <c r="AY22" i="3"/>
  <c r="CE19" i="3"/>
  <c r="S17" i="3"/>
  <c r="AY14" i="3"/>
  <c r="CE11" i="3"/>
  <c r="S9" i="3"/>
  <c r="G70" i="2"/>
  <c r="D55" i="2"/>
  <c r="G40" i="2"/>
  <c r="G24" i="2"/>
  <c r="G8" i="2"/>
  <c r="C117" i="1"/>
  <c r="F102" i="1"/>
  <c r="D88" i="1"/>
  <c r="F70" i="1"/>
  <c r="G57" i="1"/>
  <c r="C45" i="1"/>
  <c r="G25" i="1"/>
  <c r="BQ48" i="3"/>
  <c r="BG48" i="3"/>
  <c r="J49" i="3"/>
  <c r="J39" i="4"/>
  <c r="BU51" i="3"/>
  <c r="CK41" i="3"/>
  <c r="BE36" i="3"/>
  <c r="Y31" i="3"/>
  <c r="CK25" i="3"/>
  <c r="BE20" i="3"/>
  <c r="Y15" i="3"/>
  <c r="CK9" i="3"/>
  <c r="E54" i="14"/>
  <c r="L42" i="4"/>
  <c r="H75" i="3"/>
  <c r="AN72" i="3"/>
  <c r="BT69" i="3"/>
  <c r="H67" i="3"/>
  <c r="AN64" i="3"/>
  <c r="BT61" i="3"/>
  <c r="H59" i="3"/>
  <c r="AN56" i="3"/>
  <c r="BT53" i="3"/>
  <c r="H51" i="3"/>
  <c r="AN48" i="3"/>
  <c r="BT45" i="3"/>
  <c r="H43" i="3"/>
  <c r="AN40" i="3"/>
  <c r="BT37" i="3"/>
  <c r="BD35" i="3"/>
  <c r="BT33" i="3"/>
  <c r="CR31" i="3"/>
  <c r="X30" i="3"/>
  <c r="AN28" i="3"/>
  <c r="BL26" i="3"/>
  <c r="CJ24" i="3"/>
  <c r="H23" i="3"/>
  <c r="AF21" i="3"/>
  <c r="BD19" i="3"/>
  <c r="BT17" i="3"/>
  <c r="CR15" i="3"/>
  <c r="X14" i="3"/>
  <c r="AN12" i="3"/>
  <c r="BL10" i="3"/>
  <c r="CJ8" i="3"/>
  <c r="H7" i="3"/>
  <c r="J28" i="6"/>
  <c r="R27" i="4"/>
  <c r="AM75" i="3"/>
  <c r="AU73" i="3"/>
  <c r="BC71" i="3"/>
  <c r="BC69" i="3"/>
  <c r="BK67" i="3"/>
  <c r="BS65" i="3"/>
  <c r="BS63" i="3"/>
  <c r="CA61" i="3"/>
  <c r="CQ59" i="3"/>
  <c r="CQ57" i="3"/>
  <c r="G56" i="3"/>
  <c r="O54" i="3"/>
  <c r="O52" i="3"/>
  <c r="W50" i="3"/>
  <c r="AE48" i="3"/>
  <c r="AE46" i="3"/>
  <c r="BK44" i="3"/>
  <c r="AE43" i="3"/>
  <c r="W42" i="3"/>
  <c r="G41" i="3"/>
  <c r="BS39" i="3"/>
  <c r="BS38" i="3"/>
  <c r="AU37" i="3"/>
  <c r="AM36" i="3"/>
  <c r="W35" i="3"/>
  <c r="CQ33" i="3"/>
  <c r="CQ32" i="3"/>
  <c r="BK31" i="3"/>
  <c r="BC30" i="3"/>
  <c r="AM29" i="3"/>
  <c r="O28" i="3"/>
  <c r="O27" i="3"/>
  <c r="CA25" i="3"/>
  <c r="BS24" i="3"/>
  <c r="BC23" i="3"/>
  <c r="AE22" i="3"/>
  <c r="AE21" i="3"/>
  <c r="G20" i="3"/>
  <c r="CQ18" i="3"/>
  <c r="CQ17" i="3"/>
  <c r="O17" i="3"/>
  <c r="AE16" i="3"/>
  <c r="AU15" i="3"/>
  <c r="BK14" i="3"/>
  <c r="CA13" i="3"/>
  <c r="CQ12" i="3"/>
  <c r="O12" i="3"/>
  <c r="AE11" i="3"/>
  <c r="AU10" i="3"/>
  <c r="BK9" i="3"/>
  <c r="CA8" i="3"/>
  <c r="G8" i="3"/>
  <c r="O7" i="3"/>
  <c r="AD75" i="3"/>
  <c r="AD69" i="3"/>
  <c r="AD63" i="3"/>
  <c r="AD57" i="3"/>
  <c r="AD51" i="3"/>
  <c r="AD45" i="3"/>
  <c r="AD39" i="3"/>
  <c r="K34" i="3"/>
  <c r="AQ31" i="3"/>
  <c r="BW28" i="3"/>
  <c r="K26" i="3"/>
  <c r="AQ23" i="3"/>
  <c r="BW20" i="3"/>
  <c r="K18" i="3"/>
  <c r="AQ15" i="3"/>
  <c r="BW12" i="3"/>
  <c r="K10" i="3"/>
  <c r="AQ7" i="3"/>
  <c r="E57" i="2"/>
  <c r="E42" i="2"/>
  <c r="E26" i="2"/>
  <c r="E10" i="2"/>
  <c r="C115" i="1"/>
  <c r="D102" i="1"/>
  <c r="D86" i="1"/>
  <c r="D70" i="1"/>
  <c r="G55" i="1"/>
  <c r="C43" i="1"/>
  <c r="D22" i="1"/>
  <c r="T30" i="4"/>
  <c r="CH71" i="3"/>
  <c r="BB66" i="3"/>
  <c r="V61" i="3"/>
  <c r="CH55" i="3"/>
  <c r="BB50" i="3"/>
  <c r="V45" i="3"/>
  <c r="CH39" i="3"/>
  <c r="BB34" i="3"/>
  <c r="BR31" i="3"/>
  <c r="F29" i="3"/>
  <c r="AL26" i="3"/>
  <c r="BR23" i="3"/>
  <c r="F21" i="3"/>
  <c r="AL18" i="3"/>
  <c r="BR15" i="3"/>
  <c r="F13" i="3"/>
  <c r="AL10" i="3"/>
  <c r="BR7" i="3"/>
  <c r="D67" i="2"/>
  <c r="D52" i="2"/>
  <c r="D44" i="2"/>
  <c r="D36" i="2"/>
  <c r="D28" i="2"/>
  <c r="D20" i="2"/>
  <c r="D12" i="2"/>
  <c r="E124" i="1"/>
  <c r="G106" i="1"/>
  <c r="C94" i="1"/>
  <c r="F79" i="1"/>
  <c r="F63" i="1"/>
  <c r="D49" i="1"/>
  <c r="D33" i="1"/>
  <c r="F15" i="1"/>
  <c r="BZ75" i="3"/>
  <c r="AT70" i="3"/>
  <c r="N65" i="3"/>
  <c r="BZ59" i="3"/>
  <c r="AT54" i="3"/>
  <c r="N49" i="3"/>
  <c r="BZ43" i="3"/>
  <c r="AT38" i="3"/>
  <c r="AI33" i="3"/>
  <c r="AI29" i="3"/>
  <c r="AI25" i="3"/>
  <c r="AI21" i="3"/>
  <c r="AI17" i="3"/>
  <c r="AI13" i="3"/>
  <c r="AI9" i="3"/>
  <c r="D60" i="2"/>
  <c r="G43" i="2"/>
  <c r="G27" i="2"/>
  <c r="G11" i="2"/>
  <c r="G117" i="1"/>
  <c r="G101" i="1"/>
  <c r="E87" i="1"/>
  <c r="E71" i="1"/>
  <c r="C57" i="1"/>
  <c r="F42" i="1"/>
  <c r="C25" i="1"/>
  <c r="E7" i="1"/>
  <c r="BR75" i="3"/>
  <c r="AL70" i="3"/>
  <c r="F65" i="3"/>
  <c r="BR59" i="3"/>
  <c r="AL54" i="3"/>
  <c r="F49" i="3"/>
  <c r="BR43" i="3"/>
  <c r="AL38" i="3"/>
  <c r="BJ33" i="3"/>
  <c r="CP30" i="3"/>
  <c r="AD28" i="3"/>
  <c r="BJ25" i="3"/>
  <c r="CP22" i="3"/>
  <c r="AD20" i="3"/>
  <c r="BJ17" i="3"/>
  <c r="CP14" i="3"/>
  <c r="AD12" i="3"/>
  <c r="BJ9" i="3"/>
  <c r="F76" i="2"/>
  <c r="F53" i="2"/>
  <c r="F37" i="2"/>
  <c r="F21" i="2"/>
  <c r="G128" i="1"/>
  <c r="D111" i="1"/>
  <c r="G96" i="1"/>
  <c r="E82" i="1"/>
  <c r="E66" i="1"/>
  <c r="F53" i="1"/>
  <c r="F37" i="1"/>
  <c r="E18" i="1"/>
  <c r="J16" i="6"/>
  <c r="N74" i="3"/>
  <c r="BZ68" i="3"/>
  <c r="AT63" i="3"/>
  <c r="N58" i="3"/>
  <c r="BZ52" i="3"/>
  <c r="AT47" i="3"/>
  <c r="N42" i="3"/>
  <c r="BZ36" i="3"/>
  <c r="CE32" i="3"/>
  <c r="S30" i="3"/>
  <c r="AY27" i="3"/>
  <c r="CE24" i="3"/>
  <c r="S22" i="3"/>
  <c r="AY19" i="3"/>
  <c r="CE16" i="3"/>
  <c r="S14" i="3"/>
  <c r="AY11" i="3"/>
  <c r="CE8" i="3"/>
  <c r="G66" i="2"/>
  <c r="G54" i="2"/>
  <c r="G38" i="2"/>
  <c r="G22" i="2"/>
  <c r="D128" i="1"/>
  <c r="E115" i="1"/>
  <c r="C101" i="1"/>
  <c r="F86" i="1"/>
  <c r="C69" i="1"/>
  <c r="D56" i="1"/>
  <c r="E43" i="1"/>
  <c r="F22" i="1"/>
  <c r="D50" i="19"/>
  <c r="BR74" i="3"/>
  <c r="AL69" i="3"/>
  <c r="D30" i="4"/>
  <c r="BW42" i="3"/>
  <c r="Z43" i="3"/>
  <c r="AO72" i="3"/>
  <c r="CS49" i="3"/>
  <c r="Y41" i="3"/>
  <c r="CK35" i="3"/>
  <c r="BE30" i="3"/>
  <c r="Y25" i="3"/>
  <c r="CK19" i="3"/>
  <c r="BE14" i="3"/>
  <c r="Y9" i="3"/>
  <c r="O25" i="14"/>
  <c r="J35" i="4"/>
  <c r="CJ74" i="3"/>
  <c r="X72" i="3"/>
  <c r="BD69" i="3"/>
  <c r="CJ66" i="3"/>
  <c r="X64" i="3"/>
  <c r="BD61" i="3"/>
  <c r="CJ58" i="3"/>
  <c r="X56" i="3"/>
  <c r="BD53" i="3"/>
  <c r="CJ50" i="3"/>
  <c r="X48" i="3"/>
  <c r="BD45" i="3"/>
  <c r="CJ42" i="3"/>
  <c r="X40" i="3"/>
  <c r="BD37" i="3"/>
  <c r="AF35" i="3"/>
  <c r="BD33" i="3"/>
  <c r="BT31" i="3"/>
  <c r="CR29" i="3"/>
  <c r="X28" i="3"/>
  <c r="AN26" i="3"/>
  <c r="BL24" i="3"/>
  <c r="CJ22" i="3"/>
  <c r="H21" i="3"/>
  <c r="AF19" i="3"/>
  <c r="BD17" i="3"/>
  <c r="BT15" i="3"/>
  <c r="CR13" i="3"/>
  <c r="X12" i="3"/>
  <c r="AN10" i="3"/>
  <c r="BL8" i="3"/>
  <c r="G62" i="22"/>
  <c r="D68" i="5"/>
  <c r="F17" i="4"/>
  <c r="W75" i="3"/>
  <c r="W73" i="3"/>
  <c r="AE71" i="3"/>
  <c r="AM69" i="3"/>
  <c r="AM67" i="3"/>
  <c r="AU65" i="3"/>
  <c r="BC63" i="3"/>
  <c r="BC61" i="3"/>
  <c r="BK59" i="3"/>
  <c r="BS57" i="3"/>
  <c r="BS55" i="3"/>
  <c r="CA53" i="3"/>
  <c r="CQ51" i="3"/>
  <c r="CQ49" i="3"/>
  <c r="G48" i="3"/>
  <c r="O46" i="3"/>
  <c r="AM44" i="3"/>
  <c r="W43" i="3"/>
  <c r="CQ41" i="3"/>
  <c r="CQ40" i="3"/>
  <c r="BK39" i="3"/>
  <c r="BC38" i="3"/>
  <c r="AM37" i="3"/>
  <c r="O36" i="3"/>
  <c r="O35" i="3"/>
  <c r="CA33" i="3"/>
  <c r="BS32" i="3"/>
  <c r="BC31" i="3"/>
  <c r="AE30" i="3"/>
  <c r="AE29" i="3"/>
  <c r="G28" i="3"/>
  <c r="CQ26" i="3"/>
  <c r="BS25" i="3"/>
  <c r="AU24" i="3"/>
  <c r="AU23" i="3"/>
  <c r="W22" i="3"/>
  <c r="O21" i="3"/>
  <c r="CQ19" i="3"/>
  <c r="BK18" i="3"/>
  <c r="CA17" i="3"/>
  <c r="G17" i="3"/>
  <c r="W16" i="3"/>
  <c r="AM15" i="3"/>
  <c r="BC14" i="3"/>
  <c r="BK13" i="3"/>
  <c r="CA12" i="3"/>
  <c r="G12" i="3"/>
  <c r="W11" i="3"/>
  <c r="AM10" i="3"/>
  <c r="BC9" i="3"/>
  <c r="BS8" i="3"/>
  <c r="CA7" i="3"/>
  <c r="G7" i="3"/>
  <c r="BJ74" i="3"/>
  <c r="BJ68" i="3"/>
  <c r="BJ62" i="3"/>
  <c r="BJ56" i="3"/>
  <c r="BJ50" i="3"/>
  <c r="CP43" i="3"/>
  <c r="BJ38" i="3"/>
  <c r="BW33" i="3"/>
  <c r="K31" i="3"/>
  <c r="AQ28" i="3"/>
  <c r="BW25" i="3"/>
  <c r="K23" i="3"/>
  <c r="AQ20" i="3"/>
  <c r="BW17" i="3"/>
  <c r="K15" i="3"/>
  <c r="AQ12" i="3"/>
  <c r="BW9" i="3"/>
  <c r="K7" i="3"/>
  <c r="H56" i="2"/>
  <c r="E40" i="2"/>
  <c r="E24" i="2"/>
  <c r="E8" i="2"/>
  <c r="E113" i="1"/>
  <c r="F100" i="1"/>
  <c r="F84" i="1"/>
  <c r="C67" i="1"/>
  <c r="D54" i="1"/>
  <c r="E41" i="1"/>
  <c r="C19" i="1"/>
  <c r="BB76" i="3"/>
  <c r="V71" i="3"/>
  <c r="CH65" i="3"/>
  <c r="BB60" i="3"/>
  <c r="V55" i="3"/>
  <c r="CH49" i="3"/>
  <c r="BB44" i="3"/>
  <c r="V39" i="3"/>
  <c r="F34" i="3"/>
  <c r="AL31" i="3"/>
  <c r="BR28" i="3"/>
  <c r="F26" i="3"/>
  <c r="AL23" i="3"/>
  <c r="BR20" i="3"/>
  <c r="F18" i="3"/>
  <c r="AL15" i="3"/>
  <c r="BR12" i="3"/>
  <c r="F10" i="3"/>
  <c r="AL7" i="3"/>
  <c r="D61" i="2"/>
  <c r="H51" i="2"/>
  <c r="H43" i="2"/>
  <c r="H35" i="2"/>
  <c r="H27" i="2"/>
  <c r="H19" i="2"/>
  <c r="H11" i="2"/>
  <c r="G122" i="1"/>
  <c r="D105" i="1"/>
  <c r="G90" i="1"/>
  <c r="C78" i="1"/>
  <c r="C62" i="1"/>
  <c r="F47" i="1"/>
  <c r="C30" i="1"/>
  <c r="G10" i="1"/>
  <c r="N75" i="3"/>
  <c r="BZ69" i="3"/>
  <c r="AT64" i="3"/>
  <c r="N59" i="3"/>
  <c r="BZ53" i="3"/>
  <c r="AT48" i="3"/>
  <c r="N43" i="3"/>
  <c r="BZ37" i="3"/>
  <c r="BO32" i="3"/>
  <c r="BO28" i="3"/>
  <c r="BO24" i="3"/>
  <c r="BO20" i="3"/>
  <c r="BO16" i="3"/>
  <c r="BO12" i="3"/>
  <c r="BO8" i="3"/>
  <c r="G59" i="2"/>
  <c r="G41" i="2"/>
  <c r="G25" i="2"/>
  <c r="G9" i="2"/>
  <c r="C113" i="1"/>
  <c r="D100" i="1"/>
  <c r="G85" i="1"/>
  <c r="G69" i="1"/>
  <c r="E55" i="1"/>
  <c r="C41" i="1"/>
  <c r="E23" i="1"/>
  <c r="Q64" i="14"/>
  <c r="F75" i="3"/>
  <c r="BR69" i="3"/>
  <c r="AL64" i="3"/>
  <c r="F59" i="3"/>
  <c r="BR53" i="3"/>
  <c r="AL48" i="3"/>
  <c r="F43" i="3"/>
  <c r="BR37" i="3"/>
  <c r="AD33" i="3"/>
  <c r="BJ30" i="3"/>
  <c r="CP27" i="3"/>
  <c r="AD25" i="3"/>
  <c r="BJ22" i="3"/>
  <c r="CP19" i="3"/>
  <c r="AD17" i="3"/>
  <c r="BJ14" i="3"/>
  <c r="CP11" i="3"/>
  <c r="AD9" i="3"/>
  <c r="F72" i="2"/>
  <c r="F51" i="2"/>
  <c r="F35" i="2"/>
  <c r="F19" i="2"/>
  <c r="D127" i="1"/>
  <c r="F109" i="1"/>
  <c r="D95" i="1"/>
  <c r="G80" i="1"/>
  <c r="G64" i="1"/>
  <c r="C52" i="1"/>
  <c r="C36" i="1"/>
  <c r="G16" i="1"/>
  <c r="H34" i="5"/>
  <c r="AT73" i="3"/>
  <c r="N68" i="3"/>
  <c r="BZ62" i="3"/>
  <c r="AT57" i="3"/>
  <c r="N52" i="3"/>
  <c r="BZ46" i="3"/>
  <c r="AT41" i="3"/>
  <c r="N36" i="3"/>
  <c r="AY32" i="3"/>
  <c r="CE29" i="3"/>
  <c r="S27" i="3"/>
  <c r="AY24" i="3"/>
  <c r="CE21" i="3"/>
  <c r="S19" i="3"/>
  <c r="AY16" i="3"/>
  <c r="CE13" i="3"/>
  <c r="S11" i="3"/>
  <c r="AY8" i="3"/>
  <c r="D64" i="2"/>
  <c r="G52" i="2"/>
  <c r="G36" i="2"/>
  <c r="G20" i="2"/>
  <c r="F126" i="1"/>
  <c r="G113" i="1"/>
  <c r="G97" i="1"/>
  <c r="C85" i="1"/>
  <c r="E67" i="1"/>
  <c r="F54" i="1"/>
  <c r="G41" i="1"/>
  <c r="C21" i="1"/>
  <c r="S7" i="14"/>
  <c r="F74" i="3"/>
  <c r="BR68" i="3"/>
  <c r="AL63" i="3"/>
  <c r="L31" i="3"/>
  <c r="CM36" i="3"/>
  <c r="AP37" i="3"/>
  <c r="I67" i="3"/>
  <c r="AG48" i="3"/>
  <c r="BE40" i="3"/>
  <c r="Y35" i="3"/>
  <c r="CK29" i="3"/>
  <c r="BE24" i="3"/>
  <c r="Y19" i="3"/>
  <c r="CK13" i="3"/>
  <c r="BE8" i="3"/>
  <c r="F13" i="11"/>
  <c r="L10" i="4"/>
  <c r="AN74" i="3"/>
  <c r="BT71" i="3"/>
  <c r="H69" i="3"/>
  <c r="AN66" i="3"/>
  <c r="BT63" i="3"/>
  <c r="H61" i="3"/>
  <c r="AN58" i="3"/>
  <c r="BT55" i="3"/>
  <c r="H53" i="3"/>
  <c r="AN50" i="3"/>
  <c r="BT47" i="3"/>
  <c r="H45" i="3"/>
  <c r="AN42" i="3"/>
  <c r="BT39" i="3"/>
  <c r="H37" i="3"/>
  <c r="H35" i="3"/>
  <c r="AF33" i="3"/>
  <c r="BD31" i="3"/>
  <c r="BT29" i="3"/>
  <c r="CR27" i="3"/>
  <c r="X26" i="3"/>
  <c r="AN24" i="3"/>
  <c r="BL22" i="3"/>
  <c r="CJ20" i="3"/>
  <c r="H19" i="3"/>
  <c r="AF17" i="3"/>
  <c r="BD15" i="3"/>
  <c r="BT13" i="3"/>
  <c r="CR11" i="3"/>
  <c r="X10" i="3"/>
  <c r="AN8" i="3"/>
  <c r="G27" i="15"/>
  <c r="H46" i="5"/>
  <c r="CA76" i="3"/>
  <c r="CQ74" i="3"/>
  <c r="G73" i="3"/>
  <c r="G71" i="3"/>
  <c r="O69" i="3"/>
  <c r="W67" i="3"/>
  <c r="W65" i="3"/>
  <c r="AE63" i="3"/>
  <c r="AM61" i="3"/>
  <c r="AM59" i="3"/>
  <c r="AU57" i="3"/>
  <c r="BC55" i="3"/>
  <c r="BC53" i="3"/>
  <c r="BK51" i="3"/>
  <c r="BS49" i="3"/>
  <c r="BS47" i="3"/>
  <c r="CA45" i="3"/>
  <c r="O44" i="3"/>
  <c r="O43" i="3"/>
  <c r="CA41" i="3"/>
  <c r="BS40" i="3"/>
  <c r="BC39" i="3"/>
  <c r="AE38" i="3"/>
  <c r="AE37" i="3"/>
  <c r="G36" i="3"/>
  <c r="CQ34" i="3"/>
  <c r="BS33" i="3"/>
  <c r="AU32" i="3"/>
  <c r="AU31" i="3"/>
  <c r="W30" i="3"/>
  <c r="O29" i="3"/>
  <c r="CQ27" i="3"/>
  <c r="BK26" i="3"/>
  <c r="BK25" i="3"/>
  <c r="AM24" i="3"/>
  <c r="AE23" i="3"/>
  <c r="O22" i="3"/>
  <c r="CA20" i="3"/>
  <c r="CA19" i="3"/>
  <c r="BC18" i="3"/>
  <c r="BS17" i="3"/>
  <c r="CQ16" i="3"/>
  <c r="O16" i="3"/>
  <c r="AE15" i="3"/>
  <c r="AM14" i="3"/>
  <c r="BC13" i="3"/>
  <c r="BS12" i="3"/>
  <c r="CQ11" i="3"/>
  <c r="O11" i="3"/>
  <c r="AE10" i="3"/>
  <c r="AU9" i="3"/>
  <c r="BC8" i="3"/>
  <c r="BS7" i="3"/>
  <c r="Q15" i="19"/>
  <c r="CP73" i="3"/>
  <c r="CP67" i="3"/>
  <c r="CP61" i="3"/>
  <c r="CP55" i="3"/>
  <c r="AD49" i="3"/>
  <c r="AD43" i="3"/>
  <c r="CP37" i="3"/>
  <c r="AQ33" i="3"/>
  <c r="BW30" i="3"/>
  <c r="K28" i="3"/>
  <c r="AQ25" i="3"/>
  <c r="BW22" i="3"/>
  <c r="K20" i="3"/>
  <c r="AQ17" i="3"/>
  <c r="BW14" i="3"/>
  <c r="K12" i="3"/>
  <c r="AQ9" i="3"/>
  <c r="G75" i="2"/>
  <c r="E54" i="2"/>
  <c r="E38" i="2"/>
  <c r="E22" i="2"/>
  <c r="G127" i="1"/>
  <c r="G111" i="1"/>
  <c r="E97" i="1"/>
  <c r="C83" i="1"/>
  <c r="E65" i="1"/>
  <c r="F52" i="1"/>
  <c r="F36" i="1"/>
  <c r="G15" i="1"/>
  <c r="CH75" i="3"/>
  <c r="BB70" i="3"/>
  <c r="V65" i="3"/>
  <c r="CH59" i="3"/>
  <c r="BB54" i="3"/>
  <c r="V49" i="3"/>
  <c r="CH43" i="3"/>
  <c r="BB38" i="3"/>
  <c r="BR33" i="3"/>
  <c r="F31" i="3"/>
  <c r="AL28" i="3"/>
  <c r="BR25" i="3"/>
  <c r="F23" i="3"/>
  <c r="AL20" i="3"/>
  <c r="BR17" i="3"/>
  <c r="F15" i="3"/>
  <c r="AL12" i="3"/>
  <c r="BR9" i="3"/>
  <c r="F7" i="3"/>
  <c r="F60" i="2"/>
  <c r="D50" i="2"/>
  <c r="D42" i="2"/>
  <c r="D34" i="2"/>
  <c r="D26" i="2"/>
  <c r="D18" i="2"/>
  <c r="D10" i="2"/>
  <c r="D121" i="1"/>
  <c r="F103" i="1"/>
  <c r="D89" i="1"/>
  <c r="E76" i="1"/>
  <c r="E60" i="1"/>
  <c r="C46" i="1"/>
  <c r="E28" i="1"/>
  <c r="D9" i="1"/>
  <c r="AT74" i="3"/>
  <c r="N69" i="3"/>
  <c r="BZ63" i="3"/>
  <c r="AT58" i="3"/>
  <c r="N53" i="3"/>
  <c r="BZ47" i="3"/>
  <c r="AT42" i="3"/>
  <c r="N37" i="3"/>
  <c r="AI32" i="3"/>
  <c r="AI28" i="3"/>
  <c r="AI24" i="3"/>
  <c r="AI20" i="3"/>
  <c r="AI16" i="3"/>
  <c r="AI12" i="3"/>
  <c r="AI8" i="3"/>
  <c r="F56" i="2"/>
  <c r="G39" i="2"/>
  <c r="G23" i="2"/>
  <c r="G7" i="2"/>
  <c r="E111" i="1"/>
  <c r="F98" i="1"/>
  <c r="D84" i="1"/>
  <c r="F66" i="1"/>
  <c r="G53" i="1"/>
  <c r="G37" i="1"/>
  <c r="G21" i="1"/>
  <c r="E60" i="13"/>
  <c r="AL74" i="3"/>
  <c r="F69" i="3"/>
  <c r="BR63" i="3"/>
  <c r="AL58" i="3"/>
  <c r="F53" i="3"/>
  <c r="BR47" i="3"/>
  <c r="AL42" i="3"/>
  <c r="F37" i="3"/>
  <c r="CP32" i="3"/>
  <c r="AD30" i="3"/>
  <c r="BJ27" i="3"/>
  <c r="CP24" i="3"/>
  <c r="AD22" i="3"/>
  <c r="BJ19" i="3"/>
  <c r="CP16" i="3"/>
  <c r="AD14" i="3"/>
  <c r="BJ11" i="3"/>
  <c r="CP8" i="3"/>
  <c r="F68" i="2"/>
  <c r="F49" i="2"/>
  <c r="F33" i="2"/>
  <c r="F17" i="2"/>
  <c r="F125" i="1"/>
  <c r="C108" i="1"/>
  <c r="F93" i="1"/>
  <c r="D79" i="1"/>
  <c r="D63" i="1"/>
  <c r="G48" i="1"/>
  <c r="E34" i="1"/>
  <c r="D15" i="1"/>
  <c r="D70" i="4"/>
  <c r="BZ72" i="3"/>
  <c r="AT67" i="3"/>
  <c r="N62" i="3"/>
  <c r="BZ56" i="3"/>
  <c r="AT51" i="3"/>
  <c r="N46" i="3"/>
  <c r="BZ40" i="3"/>
  <c r="AT35" i="3"/>
  <c r="S32" i="3"/>
  <c r="AY29" i="3"/>
  <c r="CE26" i="3"/>
  <c r="S24" i="3"/>
  <c r="AY21" i="3"/>
  <c r="CE18" i="3"/>
  <c r="S16" i="3"/>
  <c r="AY13" i="3"/>
  <c r="CE10" i="3"/>
  <c r="S8" i="3"/>
  <c r="E63" i="2"/>
  <c r="G50" i="2"/>
  <c r="G34" i="2"/>
  <c r="G18" i="2"/>
  <c r="C125" i="1"/>
  <c r="D112" i="1"/>
  <c r="D96" i="1"/>
  <c r="E83" i="1"/>
  <c r="G65" i="1"/>
  <c r="C53" i="1"/>
  <c r="D40" i="1"/>
  <c r="E19" i="1"/>
  <c r="D24" i="5"/>
  <c r="J76" i="6"/>
  <c r="D54" i="4"/>
  <c r="BF31" i="3"/>
  <c r="BU61" i="3"/>
  <c r="AO46" i="3"/>
  <c r="CK39" i="3"/>
  <c r="BE34" i="3"/>
  <c r="Y29" i="3"/>
  <c r="CK23" i="3"/>
  <c r="BE18" i="3"/>
  <c r="Y13" i="3"/>
  <c r="CK7" i="3"/>
  <c r="E22" i="7"/>
  <c r="CJ76" i="3"/>
  <c r="X74" i="3"/>
  <c r="BD71" i="3"/>
  <c r="CJ68" i="3"/>
  <c r="X66" i="3"/>
  <c r="BD63" i="3"/>
  <c r="CJ60" i="3"/>
  <c r="X58" i="3"/>
  <c r="BD55" i="3"/>
  <c r="CJ52" i="3"/>
  <c r="X50" i="3"/>
  <c r="BD47" i="3"/>
  <c r="CJ44" i="3"/>
  <c r="X42" i="3"/>
  <c r="BD39" i="3"/>
  <c r="CJ36" i="3"/>
  <c r="CJ34" i="3"/>
  <c r="H33" i="3"/>
  <c r="AF31" i="3"/>
  <c r="BD29" i="3"/>
  <c r="BT27" i="3"/>
  <c r="CR25" i="3"/>
  <c r="X24" i="3"/>
  <c r="AN22" i="3"/>
  <c r="BL20" i="3"/>
  <c r="CJ18" i="3"/>
  <c r="H17" i="3"/>
  <c r="AF15" i="3"/>
  <c r="BD13" i="3"/>
  <c r="BT11" i="3"/>
  <c r="CR9" i="3"/>
  <c r="X8" i="3"/>
  <c r="E38" i="14"/>
  <c r="H14" i="5"/>
  <c r="BK76" i="3"/>
  <c r="BK74" i="3"/>
  <c r="BS72" i="3"/>
  <c r="CA70" i="3"/>
  <c r="CA68" i="3"/>
  <c r="CQ66" i="3"/>
  <c r="G65" i="3"/>
  <c r="G63" i="3"/>
  <c r="O61" i="3"/>
  <c r="W59" i="3"/>
  <c r="W57" i="3"/>
  <c r="AE55" i="3"/>
  <c r="AM53" i="3"/>
  <c r="AM51" i="3"/>
  <c r="AU49" i="3"/>
  <c r="BC47" i="3"/>
  <c r="BC45" i="3"/>
  <c r="G44" i="3"/>
  <c r="CQ42" i="3"/>
  <c r="BS41" i="3"/>
  <c r="AU40" i="3"/>
  <c r="AU39" i="3"/>
  <c r="W38" i="3"/>
  <c r="O37" i="3"/>
  <c r="CQ35" i="3"/>
  <c r="BK34" i="3"/>
  <c r="BK33" i="3"/>
  <c r="AM32" i="3"/>
  <c r="AE31" i="3"/>
  <c r="O30" i="3"/>
  <c r="CA28" i="3"/>
  <c r="CA27" i="3"/>
  <c r="BC26" i="3"/>
  <c r="AU25" i="3"/>
  <c r="AE24" i="3"/>
  <c r="G23" i="3"/>
  <c r="G22" i="3"/>
  <c r="BS20" i="3"/>
  <c r="BK19" i="3"/>
  <c r="AU18" i="3"/>
  <c r="BK17" i="3"/>
  <c r="CA16" i="3"/>
  <c r="G16" i="3"/>
  <c r="O15" i="3"/>
  <c r="AE14" i="3"/>
  <c r="AU13" i="3"/>
  <c r="BK12" i="3"/>
  <c r="CA11" i="3"/>
  <c r="G11" i="3"/>
  <c r="W10" i="3"/>
  <c r="AE9" i="3"/>
  <c r="AU8" i="3"/>
  <c r="BK7" i="3"/>
  <c r="F61" i="11"/>
  <c r="AD73" i="3"/>
  <c r="AD67" i="3"/>
  <c r="AD61" i="3"/>
  <c r="BJ54" i="3"/>
  <c r="BJ48" i="3"/>
  <c r="BJ42" i="3"/>
  <c r="AD37" i="3"/>
  <c r="K33" i="3"/>
  <c r="AQ30" i="3"/>
  <c r="BW27" i="3"/>
  <c r="K25" i="3"/>
  <c r="AQ22" i="3"/>
  <c r="BW19" i="3"/>
  <c r="K17" i="3"/>
  <c r="AQ14" i="3"/>
  <c r="BW11" i="3"/>
  <c r="K9" i="3"/>
  <c r="G71" i="2"/>
  <c r="E52" i="2"/>
  <c r="E36" i="2"/>
  <c r="E20" i="2"/>
  <c r="D126" i="1"/>
  <c r="D110" i="1"/>
  <c r="G95" i="1"/>
  <c r="E81" i="1"/>
  <c r="G63" i="1"/>
  <c r="C51" i="1"/>
  <c r="E33" i="1"/>
  <c r="C11" i="1"/>
  <c r="V75" i="3"/>
  <c r="CH69" i="3"/>
  <c r="BB64" i="3"/>
  <c r="V59" i="3"/>
  <c r="CH53" i="3"/>
  <c r="BB48" i="3"/>
  <c r="V43" i="3"/>
  <c r="CH37" i="3"/>
  <c r="AL33" i="3"/>
  <c r="BR30" i="3"/>
  <c r="F28" i="3"/>
  <c r="AL25" i="3"/>
  <c r="BR22" i="3"/>
  <c r="F20" i="3"/>
  <c r="AL17" i="3"/>
  <c r="BR14" i="3"/>
  <c r="F12" i="3"/>
  <c r="AL9" i="3"/>
  <c r="H76" i="2"/>
  <c r="H59" i="2"/>
  <c r="H49" i="2"/>
  <c r="H41" i="2"/>
  <c r="H33" i="2"/>
  <c r="H25" i="2"/>
  <c r="H17" i="2"/>
  <c r="H9" i="2"/>
  <c r="C118" i="1"/>
  <c r="C102" i="1"/>
  <c r="F87" i="1"/>
  <c r="G74" i="1"/>
  <c r="G58" i="1"/>
  <c r="E44" i="1"/>
  <c r="G26" i="1"/>
  <c r="F7" i="1"/>
  <c r="BZ73" i="3"/>
  <c r="AT68" i="3"/>
  <c r="N63" i="3"/>
  <c r="BZ57" i="3"/>
  <c r="AT52" i="3"/>
  <c r="N47" i="3"/>
  <c r="BZ41" i="3"/>
  <c r="AT36" i="3"/>
  <c r="BO31" i="3"/>
  <c r="BO27" i="3"/>
  <c r="BO23" i="3"/>
  <c r="BO19" i="3"/>
  <c r="BO15" i="3"/>
  <c r="BO11" i="3"/>
  <c r="BO7" i="3"/>
  <c r="G53" i="2"/>
  <c r="G37" i="2"/>
  <c r="G21" i="2"/>
  <c r="E127" i="1"/>
  <c r="G109" i="1"/>
  <c r="C97" i="1"/>
  <c r="F82" i="1"/>
  <c r="C65" i="1"/>
  <c r="D52" i="1"/>
  <c r="D36" i="1"/>
  <c r="F18" i="1"/>
  <c r="J48" i="6"/>
  <c r="BR73" i="3"/>
  <c r="AL68" i="3"/>
  <c r="F63" i="3"/>
  <c r="BR57" i="3"/>
  <c r="AL52" i="3"/>
  <c r="F47" i="3"/>
  <c r="BR41" i="3"/>
  <c r="AL36" i="3"/>
  <c r="BJ32" i="3"/>
  <c r="CP29" i="3"/>
  <c r="AD27" i="3"/>
  <c r="BJ24" i="3"/>
  <c r="CP21" i="3"/>
  <c r="AD19" i="3"/>
  <c r="BJ16" i="3"/>
  <c r="CP13" i="3"/>
  <c r="AD11" i="3"/>
  <c r="BJ8" i="3"/>
  <c r="H64" i="2"/>
  <c r="F47" i="2"/>
  <c r="F31" i="2"/>
  <c r="F15" i="2"/>
  <c r="C124" i="1"/>
  <c r="E106" i="1"/>
  <c r="E90" i="1"/>
  <c r="C76" i="1"/>
  <c r="F61" i="1"/>
  <c r="D47" i="1"/>
  <c r="G32" i="1"/>
  <c r="F13" i="1"/>
  <c r="F13" i="4"/>
  <c r="N72" i="3"/>
  <c r="BZ66" i="3"/>
  <c r="AT61" i="3"/>
  <c r="N56" i="3"/>
  <c r="BZ50" i="3"/>
  <c r="AT45" i="3"/>
  <c r="N40" i="3"/>
  <c r="BZ34" i="3"/>
  <c r="CE31" i="3"/>
  <c r="S29" i="3"/>
  <c r="AY26" i="3"/>
  <c r="CE23" i="3"/>
  <c r="S21" i="3"/>
  <c r="AY18" i="3"/>
  <c r="CE15" i="3"/>
  <c r="S13" i="3"/>
  <c r="AY10" i="3"/>
  <c r="CE7" i="3"/>
  <c r="G62" i="2"/>
  <c r="G48" i="2"/>
  <c r="G32" i="2"/>
  <c r="G16" i="2"/>
  <c r="E123" i="1"/>
  <c r="F110" i="1"/>
  <c r="F94" i="1"/>
  <c r="CE71" i="3"/>
  <c r="AH72" i="3"/>
  <c r="BV25" i="3"/>
  <c r="CS58" i="3"/>
  <c r="CS44" i="3"/>
  <c r="Y39" i="3"/>
  <c r="CK33" i="3"/>
  <c r="BE28" i="3"/>
  <c r="Y23" i="3"/>
  <c r="CK17" i="3"/>
  <c r="BE12" i="3"/>
  <c r="AO7" i="3"/>
  <c r="F19" i="6"/>
  <c r="AN76" i="3"/>
  <c r="BT73" i="3"/>
  <c r="H71" i="3"/>
  <c r="AN68" i="3"/>
  <c r="BT65" i="3"/>
  <c r="H63" i="3"/>
  <c r="AN60" i="3"/>
  <c r="BT57" i="3"/>
  <c r="H55" i="3"/>
  <c r="AN52" i="3"/>
  <c r="BT49" i="3"/>
  <c r="H47" i="3"/>
  <c r="AN44" i="3"/>
  <c r="BT41" i="3"/>
  <c r="H39" i="3"/>
  <c r="AN36" i="3"/>
  <c r="BL34" i="3"/>
  <c r="CJ32" i="3"/>
  <c r="H31" i="3"/>
  <c r="AF29" i="3"/>
  <c r="BD27" i="3"/>
  <c r="BT25" i="3"/>
  <c r="CR23" i="3"/>
  <c r="X22" i="3"/>
  <c r="AN20" i="3"/>
  <c r="BL18" i="3"/>
  <c r="CJ16" i="3"/>
  <c r="H15" i="3"/>
  <c r="AF13" i="3"/>
  <c r="BD11" i="3"/>
  <c r="BT9" i="3"/>
  <c r="CR7" i="3"/>
  <c r="O9" i="14"/>
  <c r="T66" i="4"/>
  <c r="AM76" i="3"/>
  <c r="AU74" i="3"/>
  <c r="AU72" i="3"/>
  <c r="BC70" i="3"/>
  <c r="BK68" i="3"/>
  <c r="BK66" i="3"/>
  <c r="BS64" i="3"/>
  <c r="CA62" i="3"/>
  <c r="CA60" i="3"/>
  <c r="CQ58" i="3"/>
  <c r="G57" i="3"/>
  <c r="G55" i="3"/>
  <c r="O53" i="3"/>
  <c r="W51" i="3"/>
  <c r="W49" i="3"/>
  <c r="AE47" i="3"/>
  <c r="AM45" i="3"/>
  <c r="CQ43" i="3"/>
  <c r="BK42" i="3"/>
  <c r="BK41" i="3"/>
  <c r="AM40" i="3"/>
  <c r="AE39" i="3"/>
  <c r="O38" i="3"/>
  <c r="CA36" i="3"/>
  <c r="CA35" i="3"/>
  <c r="BC34" i="3"/>
  <c r="AU33" i="3"/>
  <c r="AE32" i="3"/>
  <c r="G31" i="3"/>
  <c r="G30" i="3"/>
  <c r="BS28" i="3"/>
  <c r="BK27" i="3"/>
  <c r="AU26" i="3"/>
  <c r="W25" i="3"/>
  <c r="W24" i="3"/>
  <c r="CQ22" i="3"/>
  <c r="CA21" i="3"/>
  <c r="BK20" i="3"/>
  <c r="AM19" i="3"/>
  <c r="AM18" i="3"/>
  <c r="BC17" i="3"/>
  <c r="BS16" i="3"/>
  <c r="CA15" i="3"/>
  <c r="G15" i="3"/>
  <c r="W14" i="3"/>
  <c r="AM13" i="3"/>
  <c r="BC12" i="3"/>
  <c r="BS11" i="3"/>
  <c r="CQ10" i="3"/>
  <c r="G10" i="3"/>
  <c r="W9" i="3"/>
  <c r="AM8" i="3"/>
  <c r="BC7" i="3"/>
  <c r="F13" i="5"/>
  <c r="BJ72" i="3"/>
  <c r="BJ66" i="3"/>
  <c r="CP59" i="3"/>
  <c r="CP53" i="3"/>
  <c r="CP47" i="3"/>
  <c r="CP41" i="3"/>
  <c r="BJ36" i="3"/>
  <c r="BW32" i="3"/>
  <c r="K30" i="3"/>
  <c r="AQ27" i="3"/>
  <c r="BW24" i="3"/>
  <c r="K22" i="3"/>
  <c r="AQ19" i="3"/>
  <c r="BW16" i="3"/>
  <c r="K14" i="3"/>
  <c r="AQ11" i="3"/>
  <c r="BW8" i="3"/>
  <c r="G67" i="2"/>
  <c r="E50" i="2"/>
  <c r="E34" i="2"/>
  <c r="E18" i="2"/>
  <c r="F124" i="1"/>
  <c r="F108" i="1"/>
  <c r="D94" i="1"/>
  <c r="G79" i="1"/>
  <c r="D62" i="1"/>
  <c r="E49" i="1"/>
  <c r="D30" i="1"/>
  <c r="E9" i="1"/>
  <c r="BB74" i="3"/>
  <c r="V69" i="3"/>
  <c r="CH63" i="3"/>
  <c r="BB58" i="3"/>
  <c r="V53" i="3"/>
  <c r="CH47" i="3"/>
  <c r="BB42" i="3"/>
  <c r="V37" i="3"/>
  <c r="F33" i="3"/>
  <c r="AL30" i="3"/>
  <c r="BR27" i="3"/>
  <c r="F25" i="3"/>
  <c r="AL22" i="3"/>
  <c r="BR19" i="3"/>
  <c r="F17" i="3"/>
  <c r="AL14" i="3"/>
  <c r="BR11" i="3"/>
  <c r="F9" i="3"/>
  <c r="D75" i="2"/>
  <c r="D57" i="2"/>
  <c r="D48" i="2"/>
  <c r="D40" i="2"/>
  <c r="D32" i="2"/>
  <c r="D24" i="2"/>
  <c r="D16" i="2"/>
  <c r="D8" i="2"/>
  <c r="D113" i="1"/>
  <c r="E100" i="1"/>
  <c r="C86" i="1"/>
  <c r="F71" i="1"/>
  <c r="D57" i="1"/>
  <c r="G42" i="1"/>
  <c r="D25" i="1"/>
  <c r="F59" i="6"/>
  <c r="N73" i="3"/>
  <c r="BZ67" i="3"/>
  <c r="AT62" i="3"/>
  <c r="N57" i="3"/>
  <c r="BZ51" i="3"/>
  <c r="AT46" i="3"/>
  <c r="N41" i="3"/>
  <c r="BZ35" i="3"/>
  <c r="AI31" i="3"/>
  <c r="AI27" i="3"/>
  <c r="AI23" i="3"/>
  <c r="AI19" i="3"/>
  <c r="AI15" i="3"/>
  <c r="AI11" i="3"/>
  <c r="AI7" i="3"/>
  <c r="G51" i="2"/>
  <c r="G35" i="2"/>
  <c r="G19" i="2"/>
  <c r="G125" i="1"/>
  <c r="D108" i="1"/>
  <c r="E95" i="1"/>
  <c r="C81" i="1"/>
  <c r="E63" i="1"/>
  <c r="C49" i="1"/>
  <c r="F34" i="1"/>
  <c r="E15" i="1"/>
  <c r="H66" i="5"/>
  <c r="F73" i="3"/>
  <c r="BR67" i="3"/>
  <c r="AL62" i="3"/>
  <c r="F57" i="3"/>
  <c r="BR51" i="3"/>
  <c r="AL46" i="3"/>
  <c r="F41" i="3"/>
  <c r="BR35" i="3"/>
  <c r="AD32" i="3"/>
  <c r="BJ29" i="3"/>
  <c r="CP26" i="3"/>
  <c r="AD24" i="3"/>
  <c r="BJ21" i="3"/>
  <c r="CP18" i="3"/>
  <c r="AD16" i="3"/>
  <c r="BJ13" i="3"/>
  <c r="CP10" i="3"/>
  <c r="AD8" i="3"/>
  <c r="E59" i="2"/>
  <c r="F45" i="2"/>
  <c r="F29" i="2"/>
  <c r="F13" i="2"/>
  <c r="E122" i="1"/>
  <c r="D103" i="1"/>
  <c r="G88" i="1"/>
  <c r="E74" i="1"/>
  <c r="C60" i="1"/>
  <c r="F45" i="1"/>
  <c r="C28" i="1"/>
  <c r="E10" i="1"/>
  <c r="BZ76" i="3"/>
  <c r="AT71" i="3"/>
  <c r="N66" i="3"/>
  <c r="BZ60" i="3"/>
  <c r="AT55" i="3"/>
  <c r="N50" i="3"/>
  <c r="BZ44" i="3"/>
  <c r="AT39" i="3"/>
  <c r="S34" i="3"/>
  <c r="AY31" i="3"/>
  <c r="CE28" i="3"/>
  <c r="S26" i="3"/>
  <c r="AY23" i="3"/>
  <c r="CE20" i="3"/>
  <c r="S18" i="3"/>
  <c r="K66" i="3"/>
  <c r="Q44" i="3"/>
  <c r="BE22" i="3"/>
  <c r="F69" i="5"/>
  <c r="X68" i="3"/>
  <c r="BD57" i="3"/>
  <c r="CJ46" i="3"/>
  <c r="X36" i="3"/>
  <c r="H29" i="3"/>
  <c r="CR21" i="3"/>
  <c r="CJ14" i="3"/>
  <c r="BT7" i="3"/>
  <c r="W74" i="3"/>
  <c r="AU66" i="3"/>
  <c r="BK58" i="3"/>
  <c r="CQ50" i="3"/>
  <c r="CA43" i="3"/>
  <c r="G39" i="3"/>
  <c r="AU34" i="3"/>
  <c r="CA29" i="3"/>
  <c r="O25" i="3"/>
  <c r="BC20" i="3"/>
  <c r="BC16" i="3"/>
  <c r="AE13" i="3"/>
  <c r="CQ9" i="3"/>
  <c r="T62" i="4"/>
  <c r="AD53" i="3"/>
  <c r="AQ32" i="3"/>
  <c r="BW21" i="3"/>
  <c r="K11" i="3"/>
  <c r="E32" i="2"/>
  <c r="C91" i="1"/>
  <c r="F28" i="1"/>
  <c r="V63" i="3"/>
  <c r="CH41" i="3"/>
  <c r="AL27" i="3"/>
  <c r="BR16" i="3"/>
  <c r="H72" i="2"/>
  <c r="H31" i="2"/>
  <c r="F111" i="1"/>
  <c r="F55" i="1"/>
  <c r="AT72" i="3"/>
  <c r="N51" i="3"/>
  <c r="BO30" i="3"/>
  <c r="BO14" i="3"/>
  <c r="G33" i="2"/>
  <c r="G93" i="1"/>
  <c r="C33" i="1"/>
  <c r="F67" i="3"/>
  <c r="BR45" i="3"/>
  <c r="AD29" i="3"/>
  <c r="BJ18" i="3"/>
  <c r="CP7" i="3"/>
  <c r="F11" i="2"/>
  <c r="G72" i="1"/>
  <c r="G8" i="1"/>
  <c r="N60" i="3"/>
  <c r="BZ38" i="3"/>
  <c r="CE25" i="3"/>
  <c r="AY15" i="3"/>
  <c r="AY9" i="3"/>
  <c r="G44" i="2"/>
  <c r="G121" i="1"/>
  <c r="G89" i="1"/>
  <c r="E59" i="1"/>
  <c r="F30" i="1"/>
  <c r="BR76" i="3"/>
  <c r="F70" i="3"/>
  <c r="BR62" i="3"/>
  <c r="AL57" i="3"/>
  <c r="F52" i="3"/>
  <c r="BR46" i="3"/>
  <c r="AL41" i="3"/>
  <c r="F36" i="3"/>
  <c r="AT32" i="3"/>
  <c r="BZ29" i="3"/>
  <c r="N27" i="3"/>
  <c r="AT24" i="3"/>
  <c r="BZ21" i="3"/>
  <c r="N19" i="3"/>
  <c r="AT16" i="3"/>
  <c r="BZ13" i="3"/>
  <c r="N11" i="3"/>
  <c r="AT8" i="3"/>
  <c r="D63" i="2"/>
  <c r="F50" i="2"/>
  <c r="F34" i="2"/>
  <c r="F18" i="2"/>
  <c r="G124" i="1"/>
  <c r="E110" i="1"/>
  <c r="E94" i="1"/>
  <c r="C80" i="1"/>
  <c r="E62" i="1"/>
  <c r="F49" i="1"/>
  <c r="F33" i="1"/>
  <c r="D11" i="1"/>
  <c r="CP68" i="3"/>
  <c r="BJ47" i="3"/>
  <c r="AA30" i="3"/>
  <c r="BG19" i="3"/>
  <c r="CM8" i="3"/>
  <c r="E23" i="2"/>
  <c r="F67" i="1"/>
  <c r="I17" i="13"/>
  <c r="CH60" i="3"/>
  <c r="BB39" i="3"/>
  <c r="V26" i="3"/>
  <c r="BB15" i="3"/>
  <c r="D65" i="2"/>
  <c r="D31" i="2"/>
  <c r="G123" i="1"/>
  <c r="E69" i="1"/>
  <c r="D10" i="1"/>
  <c r="AD60" i="3"/>
  <c r="CP38" i="3"/>
  <c r="CM25" i="3"/>
  <c r="AA15" i="3"/>
  <c r="G64" i="2"/>
  <c r="F123" i="1"/>
  <c r="D69" i="1"/>
  <c r="C10" i="1"/>
  <c r="BB57" i="3"/>
  <c r="V36" i="3"/>
  <c r="BB24" i="3"/>
  <c r="CH13" i="3"/>
  <c r="F64" i="2"/>
  <c r="D25" i="2"/>
  <c r="C103" i="1"/>
  <c r="F56" i="1"/>
  <c r="CP72" i="3"/>
  <c r="BJ51" i="3"/>
  <c r="AA32" i="3"/>
  <c r="BG21" i="3"/>
  <c r="CM10" i="3"/>
  <c r="E27" i="2"/>
  <c r="D93" i="1"/>
  <c r="G46" i="1"/>
  <c r="BB67" i="3"/>
  <c r="V46" i="3"/>
  <c r="BB29" i="3"/>
  <c r="CH18" i="3"/>
  <c r="V8" i="3"/>
  <c r="H32" i="2"/>
  <c r="D122" i="1"/>
  <c r="C63" i="1"/>
  <c r="G11" i="1"/>
  <c r="AD64" i="3"/>
  <c r="CP42" i="3"/>
  <c r="CM27" i="3"/>
  <c r="AA17" i="3"/>
  <c r="D59" i="2"/>
  <c r="C122" i="1"/>
  <c r="G70" i="1"/>
  <c r="F11" i="1"/>
  <c r="V64" i="3"/>
  <c r="CH42" i="3"/>
  <c r="CH27" i="3"/>
  <c r="V17" i="3"/>
  <c r="H66" i="2"/>
  <c r="D29" i="2"/>
  <c r="D82" i="1"/>
  <c r="E13" i="1"/>
  <c r="F11" i="3"/>
  <c r="C22" i="1"/>
  <c r="F122" i="1"/>
  <c r="AL34" i="3"/>
  <c r="E42" i="1"/>
  <c r="S12" i="3"/>
  <c r="C37" i="1"/>
  <c r="F54" i="3"/>
  <c r="BZ30" i="3"/>
  <c r="BZ14" i="3"/>
  <c r="F24" i="2"/>
  <c r="D67" i="1"/>
  <c r="AD34" i="3"/>
  <c r="G94" i="1"/>
  <c r="H44" i="2"/>
  <c r="CM29" i="3"/>
  <c r="V44" i="3"/>
  <c r="H38" i="2"/>
  <c r="BG25" i="3"/>
  <c r="BB75" i="3"/>
  <c r="V12" i="3"/>
  <c r="AD72" i="3"/>
  <c r="BG10" i="3"/>
  <c r="CH31" i="3"/>
  <c r="H42" i="2"/>
  <c r="AT43" i="3"/>
  <c r="AT11" i="3"/>
  <c r="F81" i="1"/>
  <c r="CM20" i="3"/>
  <c r="BB27" i="3"/>
  <c r="D74" i="1"/>
  <c r="G22" i="1"/>
  <c r="BJ75" i="3"/>
  <c r="C98" i="1"/>
  <c r="F80" i="1"/>
  <c r="CH66" i="3"/>
  <c r="AA60" i="3"/>
  <c r="AO43" i="3"/>
  <c r="CK21" i="3"/>
  <c r="L74" i="4"/>
  <c r="BT67" i="3"/>
  <c r="H57" i="3"/>
  <c r="AN46" i="3"/>
  <c r="CR35" i="3"/>
  <c r="CJ28" i="3"/>
  <c r="BT21" i="3"/>
  <c r="BL14" i="3"/>
  <c r="BD7" i="3"/>
  <c r="CQ73" i="3"/>
  <c r="W66" i="3"/>
  <c r="AU58" i="3"/>
  <c r="BK50" i="3"/>
  <c r="BK43" i="3"/>
  <c r="CQ38" i="3"/>
  <c r="AM34" i="3"/>
  <c r="BC29" i="3"/>
  <c r="G25" i="3"/>
  <c r="AM20" i="3"/>
  <c r="AU16" i="3"/>
  <c r="W13" i="3"/>
  <c r="CA9" i="3"/>
  <c r="L34" i="4"/>
  <c r="BJ52" i="3"/>
  <c r="K32" i="3"/>
  <c r="AQ21" i="3"/>
  <c r="BW10" i="3"/>
  <c r="E30" i="2"/>
  <c r="E89" i="1"/>
  <c r="E25" i="1"/>
  <c r="BB62" i="3"/>
  <c r="V41" i="3"/>
  <c r="F27" i="3"/>
  <c r="AL16" i="3"/>
  <c r="D71" i="2"/>
  <c r="D30" i="2"/>
  <c r="C110" i="1"/>
  <c r="C54" i="1"/>
  <c r="BZ71" i="3"/>
  <c r="AT50" i="3"/>
  <c r="AI30" i="3"/>
  <c r="AI14" i="3"/>
  <c r="G31" i="2"/>
  <c r="F90" i="1"/>
  <c r="D28" i="1"/>
  <c r="AL66" i="3"/>
  <c r="F45" i="3"/>
  <c r="CP28" i="3"/>
  <c r="AD18" i="3"/>
  <c r="BJ7" i="3"/>
  <c r="F9" i="2"/>
  <c r="D71" i="1"/>
  <c r="D7" i="1"/>
  <c r="AT59" i="3"/>
  <c r="N38" i="3"/>
  <c r="AY25" i="3"/>
  <c r="S15" i="3"/>
  <c r="AY7" i="3"/>
  <c r="G42" i="2"/>
  <c r="D120" i="1"/>
  <c r="G81" i="1"/>
  <c r="E51" i="1"/>
  <c r="D16" i="1"/>
  <c r="F76" i="3"/>
  <c r="F68" i="3"/>
  <c r="F62" i="3"/>
  <c r="BR56" i="3"/>
  <c r="AL51" i="3"/>
  <c r="F46" i="3"/>
  <c r="BR40" i="3"/>
  <c r="AL35" i="3"/>
  <c r="N32" i="3"/>
  <c r="AT29" i="3"/>
  <c r="BZ26" i="3"/>
  <c r="N24" i="3"/>
  <c r="AT21" i="3"/>
  <c r="BZ18" i="3"/>
  <c r="N16" i="3"/>
  <c r="AT13" i="3"/>
  <c r="BZ10" i="3"/>
  <c r="N8" i="3"/>
  <c r="F62" i="2"/>
  <c r="F48" i="2"/>
  <c r="F32" i="2"/>
  <c r="F16" i="2"/>
  <c r="D123" i="1"/>
  <c r="G108" i="1"/>
  <c r="D91" i="1"/>
  <c r="E78" i="1"/>
  <c r="G60" i="1"/>
  <c r="C48" i="1"/>
  <c r="C32" i="1"/>
  <c r="F9" i="1"/>
  <c r="AD66" i="3"/>
  <c r="CP44" i="3"/>
  <c r="CM28" i="3"/>
  <c r="AA18" i="3"/>
  <c r="BG7" i="3"/>
  <c r="E15" i="2"/>
  <c r="G62" i="1"/>
  <c r="P16" i="4"/>
  <c r="V58" i="3"/>
  <c r="CH36" i="3"/>
  <c r="CH24" i="3"/>
  <c r="V14" i="3"/>
  <c r="F58" i="2"/>
  <c r="H28" i="2"/>
  <c r="C111" i="1"/>
  <c r="F64" i="1"/>
  <c r="E11" i="22"/>
  <c r="BJ57" i="3"/>
  <c r="AD36" i="3"/>
  <c r="BG24" i="3"/>
  <c r="CM13" i="3"/>
  <c r="E49" i="2"/>
  <c r="G118" i="1"/>
  <c r="E64" i="1"/>
  <c r="V76" i="3"/>
  <c r="CH54" i="3"/>
  <c r="CH33" i="3"/>
  <c r="V23" i="3"/>
  <c r="BB12" i="3"/>
  <c r="H54" i="2"/>
  <c r="H22" i="2"/>
  <c r="D98" i="1"/>
  <c r="G51" i="1"/>
  <c r="AD70" i="3"/>
  <c r="CP48" i="3"/>
  <c r="CM30" i="3"/>
  <c r="AA20" i="3"/>
  <c r="BG9" i="3"/>
  <c r="E19" i="2"/>
  <c r="E88" i="1"/>
  <c r="C34" i="1"/>
  <c r="CH64" i="3"/>
  <c r="BB43" i="3"/>
  <c r="V28" i="3"/>
  <c r="BB17" i="3"/>
  <c r="D73" i="2"/>
  <c r="D27" i="2"/>
  <c r="E117" i="1"/>
  <c r="D58" i="1"/>
  <c r="M50" i="14"/>
  <c r="BJ61" i="3"/>
  <c r="AD40" i="3"/>
  <c r="BG26" i="3"/>
  <c r="CM15" i="3"/>
  <c r="D56" i="2"/>
  <c r="D117" i="1"/>
  <c r="C58" i="1"/>
  <c r="I36" i="14"/>
  <c r="BB61" i="3"/>
  <c r="V40" i="3"/>
  <c r="BB26" i="3"/>
  <c r="CH15" i="3"/>
  <c r="H62" i="2"/>
  <c r="H26" i="2"/>
  <c r="F72" i="1"/>
  <c r="F8" i="1"/>
  <c r="D49" i="2"/>
  <c r="BJ67" i="3"/>
  <c r="BG29" i="3"/>
  <c r="AA8" i="3"/>
  <c r="F83" i="1"/>
  <c r="V62" i="3"/>
  <c r="CH26" i="3"/>
  <c r="V16" i="3"/>
  <c r="H24" i="2"/>
  <c r="E53" i="1"/>
  <c r="CP58" i="3"/>
  <c r="AA25" i="3"/>
  <c r="E53" i="2"/>
  <c r="D53" i="1"/>
  <c r="F45" i="5"/>
  <c r="BB37" i="3"/>
  <c r="BB14" i="3"/>
  <c r="D21" i="2"/>
  <c r="F27" i="6"/>
  <c r="BB13" i="3"/>
  <c r="C95" i="1"/>
  <c r="CM11" i="3"/>
  <c r="CH74" i="3"/>
  <c r="BB22" i="3"/>
  <c r="E45" i="1"/>
  <c r="AL32" i="3"/>
  <c r="CP12" i="3"/>
  <c r="CE30" i="3"/>
  <c r="G14" i="2"/>
  <c r="D8" i="1"/>
  <c r="BR48" i="3"/>
  <c r="N28" i="3"/>
  <c r="AT17" i="3"/>
  <c r="G57" i="2"/>
  <c r="D115" i="1"/>
  <c r="E22" i="1"/>
  <c r="C18" i="1"/>
  <c r="G91" i="1"/>
  <c r="E17" i="2"/>
  <c r="CH17" i="3"/>
  <c r="AD38" i="3"/>
  <c r="E51" i="2"/>
  <c r="CH22" i="3"/>
  <c r="D11" i="2"/>
  <c r="AA21" i="3"/>
  <c r="C26" i="1"/>
  <c r="H10" i="2"/>
  <c r="AY17" i="3"/>
  <c r="D32" i="1"/>
  <c r="F42" i="3"/>
  <c r="BZ24" i="3"/>
  <c r="F66" i="2"/>
  <c r="C112" i="1"/>
  <c r="BJ71" i="3"/>
  <c r="E8" i="1"/>
  <c r="C15" i="1"/>
  <c r="V60" i="3"/>
  <c r="D69" i="2"/>
  <c r="BG33" i="3"/>
  <c r="F51" i="1"/>
  <c r="C127" i="1"/>
  <c r="E80" i="1"/>
  <c r="C87" i="1"/>
  <c r="AX66" i="3"/>
  <c r="BE38" i="3"/>
  <c r="Y17" i="3"/>
  <c r="X76" i="3"/>
  <c r="BD65" i="3"/>
  <c r="CJ54" i="3"/>
  <c r="X44" i="3"/>
  <c r="AN34" i="3"/>
  <c r="AF27" i="3"/>
  <c r="X20" i="3"/>
  <c r="H13" i="3"/>
  <c r="E20" i="13"/>
  <c r="AE72" i="3"/>
  <c r="AU64" i="3"/>
  <c r="BS56" i="3"/>
  <c r="G49" i="3"/>
  <c r="BC42" i="3"/>
  <c r="G38" i="3"/>
  <c r="W33" i="3"/>
  <c r="BK28" i="3"/>
  <c r="G24" i="3"/>
  <c r="AE19" i="3"/>
  <c r="BS15" i="3"/>
  <c r="AU12" i="3"/>
  <c r="O9" i="3"/>
  <c r="CP71" i="3"/>
  <c r="AD47" i="3"/>
  <c r="BW29" i="3"/>
  <c r="K19" i="3"/>
  <c r="AQ8" i="3"/>
  <c r="E16" i="2"/>
  <c r="D78" i="1"/>
  <c r="G7" i="1"/>
  <c r="CH57" i="3"/>
  <c r="BB36" i="3"/>
  <c r="BR24" i="3"/>
  <c r="F14" i="3"/>
  <c r="G56" i="2"/>
  <c r="H23" i="2"/>
  <c r="G98" i="1"/>
  <c r="D41" i="1"/>
  <c r="N67" i="3"/>
  <c r="BZ45" i="3"/>
  <c r="BO26" i="3"/>
  <c r="BO10" i="3"/>
  <c r="G17" i="2"/>
  <c r="E79" i="1"/>
  <c r="G13" i="1"/>
  <c r="BR61" i="3"/>
  <c r="AL40" i="3"/>
  <c r="BJ26" i="3"/>
  <c r="CP15" i="3"/>
  <c r="H58" i="2"/>
  <c r="G120" i="1"/>
  <c r="E58" i="1"/>
  <c r="N76" i="3"/>
  <c r="BZ54" i="3"/>
  <c r="CE33" i="3"/>
  <c r="S23" i="3"/>
  <c r="CE14" i="3"/>
  <c r="S7" i="3"/>
  <c r="G30" i="2"/>
  <c r="F118" i="1"/>
  <c r="D80" i="1"/>
  <c r="G49" i="1"/>
  <c r="C13" i="1"/>
  <c r="AL75" i="3"/>
  <c r="AL67" i="3"/>
  <c r="AL61" i="3"/>
  <c r="F56" i="3"/>
  <c r="BR50" i="3"/>
  <c r="AL45" i="3"/>
  <c r="F40" i="3"/>
  <c r="BR34" i="3"/>
  <c r="BZ31" i="3"/>
  <c r="N29" i="3"/>
  <c r="AT26" i="3"/>
  <c r="BZ23" i="3"/>
  <c r="N21" i="3"/>
  <c r="AT18" i="3"/>
  <c r="BZ15" i="3"/>
  <c r="N13" i="3"/>
  <c r="AT10" i="3"/>
  <c r="BZ7" i="3"/>
  <c r="G61" i="2"/>
  <c r="F46" i="2"/>
  <c r="F30" i="2"/>
  <c r="F14" i="2"/>
  <c r="F121" i="1"/>
  <c r="D107" i="1"/>
  <c r="F89" i="1"/>
  <c r="G76" i="1"/>
  <c r="D59" i="1"/>
  <c r="E46" i="1"/>
  <c r="E30" i="1"/>
  <c r="C8" i="1"/>
  <c r="BJ63" i="3"/>
  <c r="AD42" i="3"/>
  <c r="BG27" i="3"/>
  <c r="CM16" i="3"/>
  <c r="G65" i="2"/>
  <c r="E7" i="2"/>
  <c r="D45" i="1"/>
  <c r="CH76" i="3"/>
  <c r="BB55" i="3"/>
  <c r="V34" i="3"/>
  <c r="BB23" i="3"/>
  <c r="CH12" i="3"/>
  <c r="E55" i="2"/>
  <c r="D23" i="2"/>
  <c r="D106" i="1"/>
  <c r="G59" i="1"/>
  <c r="AD76" i="3"/>
  <c r="CP54" i="3"/>
  <c r="CM33" i="3"/>
  <c r="AA23" i="3"/>
  <c r="BG12" i="3"/>
  <c r="E41" i="2"/>
  <c r="C106" i="1"/>
  <c r="F59" i="1"/>
  <c r="BB73" i="3"/>
  <c r="V52" i="3"/>
  <c r="BB32" i="3"/>
  <c r="CH21" i="3"/>
  <c r="V11" i="3"/>
  <c r="D17" i="2"/>
  <c r="E93" i="1"/>
  <c r="D34" i="1"/>
  <c r="AD46" i="3"/>
  <c r="CM18" i="3"/>
  <c r="E11" i="2"/>
  <c r="F19" i="1"/>
  <c r="CH40" i="3"/>
  <c r="G63" i="2"/>
  <c r="F112" i="1"/>
  <c r="D56" i="5"/>
  <c r="BJ37" i="3"/>
  <c r="BG14" i="3"/>
  <c r="E112" i="1"/>
  <c r="CH58" i="3"/>
  <c r="V25" i="3"/>
  <c r="D53" i="2"/>
  <c r="G67" i="1"/>
  <c r="BB35" i="3"/>
  <c r="CP74" i="3"/>
  <c r="AA33" i="3"/>
  <c r="G102" i="1"/>
  <c r="V33" i="3"/>
  <c r="D13" i="2"/>
  <c r="V73" i="3"/>
  <c r="BZ48" i="3"/>
  <c r="G105" i="1"/>
  <c r="AL43" i="3"/>
  <c r="BZ22" i="3"/>
  <c r="AT9" i="3"/>
  <c r="F8" i="2"/>
  <c r="F41" i="1"/>
  <c r="BG23" i="3"/>
  <c r="BB47" i="3"/>
  <c r="CH8" i="3"/>
  <c r="CP46" i="3"/>
  <c r="F91" i="1"/>
  <c r="C71" i="1"/>
  <c r="BB33" i="3"/>
  <c r="CP50" i="3"/>
  <c r="E29" i="2"/>
  <c r="BB10" i="3"/>
  <c r="S28" i="3"/>
  <c r="BZ8" i="3"/>
  <c r="G36" i="1"/>
  <c r="E72" i="1"/>
  <c r="CP62" i="3"/>
  <c r="C74" i="1"/>
  <c r="E61" i="1"/>
  <c r="CH30" i="3"/>
  <c r="BJ45" i="3"/>
  <c r="E13" i="2"/>
  <c r="BB18" i="3"/>
  <c r="BN60" i="3"/>
  <c r="CK37" i="3"/>
  <c r="BE16" i="3"/>
  <c r="BT75" i="3"/>
  <c r="H65" i="3"/>
  <c r="AN54" i="3"/>
  <c r="BT43" i="3"/>
  <c r="X34" i="3"/>
  <c r="H27" i="3"/>
  <c r="CR19" i="3"/>
  <c r="CJ12" i="3"/>
  <c r="D31" i="9"/>
  <c r="G72" i="3"/>
  <c r="AE64" i="3"/>
  <c r="AU56" i="3"/>
  <c r="BS48" i="3"/>
  <c r="AU42" i="3"/>
  <c r="CA37" i="3"/>
  <c r="O33" i="3"/>
  <c r="BC28" i="3"/>
  <c r="BS23" i="3"/>
  <c r="W19" i="3"/>
  <c r="BK15" i="3"/>
  <c r="AM12" i="3"/>
  <c r="G9" i="3"/>
  <c r="BJ70" i="3"/>
  <c r="BJ46" i="3"/>
  <c r="AQ29" i="3"/>
  <c r="BW18" i="3"/>
  <c r="K8" i="3"/>
  <c r="E14" i="2"/>
  <c r="F76" i="1"/>
  <c r="N69" i="6"/>
  <c r="V57" i="3"/>
  <c r="CH35" i="3"/>
  <c r="AL24" i="3"/>
  <c r="BR13" i="3"/>
  <c r="D54" i="2"/>
  <c r="D22" i="2"/>
  <c r="D97" i="1"/>
  <c r="E36" i="1"/>
  <c r="AT66" i="3"/>
  <c r="N45" i="3"/>
  <c r="AI26" i="3"/>
  <c r="AI10" i="3"/>
  <c r="G15" i="2"/>
  <c r="D76" i="1"/>
  <c r="F10" i="1"/>
  <c r="F61" i="3"/>
  <c r="BR39" i="3"/>
  <c r="AD26" i="3"/>
  <c r="BJ15" i="3"/>
  <c r="E56" i="2"/>
  <c r="F117" i="1"/>
  <c r="G56" i="1"/>
  <c r="AT75" i="3"/>
  <c r="N54" i="3"/>
  <c r="AY33" i="3"/>
  <c r="CE22" i="3"/>
  <c r="CE12" i="3"/>
  <c r="G74" i="2"/>
  <c r="G28" i="2"/>
  <c r="C109" i="1"/>
  <c r="F78" i="1"/>
  <c r="D48" i="1"/>
  <c r="E11" i="1"/>
  <c r="AL73" i="3"/>
  <c r="BR66" i="3"/>
  <c r="BR60" i="3"/>
  <c r="AL55" i="3"/>
  <c r="F50" i="3"/>
  <c r="BR44" i="3"/>
  <c r="AL39" i="3"/>
  <c r="N34" i="3"/>
  <c r="AT31" i="3"/>
  <c r="BZ28" i="3"/>
  <c r="N26" i="3"/>
  <c r="AT23" i="3"/>
  <c r="BZ20" i="3"/>
  <c r="N18" i="3"/>
  <c r="AT15" i="3"/>
  <c r="BZ12" i="3"/>
  <c r="N10" i="3"/>
  <c r="AT7" i="3"/>
  <c r="H60" i="2"/>
  <c r="F44" i="2"/>
  <c r="F28" i="2"/>
  <c r="F12" i="2"/>
  <c r="C120" i="1"/>
  <c r="F105" i="1"/>
  <c r="C88" i="1"/>
  <c r="C72" i="1"/>
  <c r="F57" i="1"/>
  <c r="G44" i="1"/>
  <c r="G28" i="1"/>
  <c r="M38" i="13"/>
  <c r="CP60" i="3"/>
  <c r="BJ39" i="3"/>
  <c r="AA26" i="3"/>
  <c r="BG15" i="3"/>
  <c r="G58" i="2"/>
  <c r="G126" i="1"/>
  <c r="E40" i="1"/>
  <c r="V74" i="3"/>
  <c r="CH52" i="3"/>
  <c r="CH32" i="3"/>
  <c r="V22" i="3"/>
  <c r="BB11" i="3"/>
  <c r="H52" i="2"/>
  <c r="H20" i="2"/>
  <c r="E101" i="1"/>
  <c r="C47" i="1"/>
  <c r="BJ73" i="3"/>
  <c r="AD52" i="3"/>
  <c r="BG32" i="3"/>
  <c r="CM21" i="3"/>
  <c r="AA11" i="3"/>
  <c r="E33" i="2"/>
  <c r="D101" i="1"/>
  <c r="G54" i="1"/>
  <c r="CH70" i="3"/>
  <c r="BB49" i="3"/>
  <c r="V31" i="3"/>
  <c r="BB20" i="3"/>
  <c r="CH9" i="3"/>
  <c r="H46" i="2"/>
  <c r="H14" i="2"/>
  <c r="F88" i="1"/>
  <c r="G19" i="1"/>
  <c r="CP64" i="3"/>
  <c r="BJ43" i="3"/>
  <c r="AA28" i="3"/>
  <c r="BG17" i="3"/>
  <c r="G73" i="2"/>
  <c r="D125" i="1"/>
  <c r="G78" i="1"/>
  <c r="E21" i="15"/>
  <c r="BB59" i="3"/>
  <c r="V38" i="3"/>
  <c r="BB25" i="3"/>
  <c r="CH14" i="3"/>
  <c r="D51" i="2"/>
  <c r="D19" i="2"/>
  <c r="G107" i="1"/>
  <c r="F48" i="1"/>
  <c r="P48" i="4"/>
  <c r="AD56" i="3"/>
  <c r="CP34" i="3"/>
  <c r="CM23" i="3"/>
  <c r="AA13" i="3"/>
  <c r="E45" i="2"/>
  <c r="F107" i="1"/>
  <c r="E48" i="1"/>
  <c r="F45" i="4"/>
  <c r="V56" i="3"/>
  <c r="CH34" i="3"/>
  <c r="CH23" i="3"/>
  <c r="V13" i="3"/>
  <c r="H50" i="2"/>
  <c r="H18" i="2"/>
  <c r="C55" i="1"/>
  <c r="F96" i="1"/>
  <c r="BG20" i="3"/>
  <c r="E25" i="2"/>
  <c r="C42" i="1"/>
  <c r="CH46" i="3"/>
  <c r="V19" i="3"/>
  <c r="D41" i="2"/>
  <c r="G83" i="1"/>
  <c r="AD62" i="3"/>
  <c r="CM26" i="3"/>
  <c r="AA16" i="3"/>
  <c r="E120" i="1"/>
  <c r="CH56" i="3"/>
  <c r="H48" i="2"/>
  <c r="G43" i="1"/>
  <c r="E37" i="2"/>
  <c r="BB53" i="3"/>
  <c r="D45" i="2"/>
  <c r="C59" i="1"/>
  <c r="BZ39" i="3"/>
  <c r="D60" i="1"/>
  <c r="BJ23" i="3"/>
  <c r="N70" i="3"/>
  <c r="E58" i="2"/>
  <c r="F72" i="3"/>
  <c r="AL65" i="3"/>
  <c r="F38" i="3"/>
  <c r="AT25" i="3"/>
  <c r="N12" i="3"/>
  <c r="F40" i="2"/>
  <c r="G84" i="1"/>
  <c r="BJ55" i="3"/>
  <c r="E47" i="2"/>
  <c r="V30" i="3"/>
  <c r="E37" i="1"/>
  <c r="D37" i="1"/>
  <c r="F72" i="15"/>
  <c r="D61" i="1"/>
  <c r="D26" i="1"/>
  <c r="CH50" i="3"/>
  <c r="D23" i="1"/>
  <c r="F64" i="3"/>
  <c r="N30" i="3"/>
  <c r="N14" i="3"/>
  <c r="E126" i="1"/>
  <c r="C16" i="1"/>
  <c r="E31" i="2"/>
  <c r="H36" i="2"/>
  <c r="AA27" i="3"/>
  <c r="E128" i="1"/>
  <c r="H30" i="2"/>
  <c r="CM22" i="3"/>
  <c r="V70" i="3"/>
  <c r="BB9" i="3"/>
  <c r="CP66" i="3"/>
  <c r="BG18" i="3"/>
  <c r="BB45" i="3"/>
  <c r="CH7" i="3"/>
  <c r="CT19" i="3"/>
  <c r="Y33" i="3"/>
  <c r="CK11" i="3"/>
  <c r="BD73" i="3"/>
  <c r="CJ62" i="3"/>
  <c r="X52" i="3"/>
  <c r="BD41" i="3"/>
  <c r="BL32" i="3"/>
  <c r="BD25" i="3"/>
  <c r="AN18" i="3"/>
  <c r="AF11" i="3"/>
  <c r="R59" i="4"/>
  <c r="AE70" i="3"/>
  <c r="BC62" i="3"/>
  <c r="CA54" i="3"/>
  <c r="G47" i="3"/>
  <c r="AU41" i="3"/>
  <c r="BS36" i="3"/>
  <c r="W32" i="3"/>
  <c r="AM27" i="3"/>
  <c r="CA22" i="3"/>
  <c r="AE18" i="3"/>
  <c r="CQ14" i="3"/>
  <c r="BK11" i="3"/>
  <c r="AE8" i="3"/>
  <c r="AD65" i="3"/>
  <c r="AD41" i="3"/>
  <c r="K27" i="3"/>
  <c r="AQ16" i="3"/>
  <c r="D62" i="2"/>
  <c r="C123" i="1"/>
  <c r="F60" i="1"/>
  <c r="CH73" i="3"/>
  <c r="BB52" i="3"/>
  <c r="BR32" i="3"/>
  <c r="F22" i="3"/>
  <c r="AL11" i="3"/>
  <c r="H47" i="2"/>
  <c r="H15" i="2"/>
  <c r="E84" i="1"/>
  <c r="F23" i="1"/>
  <c r="BZ61" i="3"/>
  <c r="AT40" i="3"/>
  <c r="BO22" i="3"/>
  <c r="G76" i="2"/>
  <c r="D124" i="1"/>
  <c r="G61" i="1"/>
  <c r="H52" i="4"/>
  <c r="AL56" i="3"/>
  <c r="F35" i="3"/>
  <c r="CP23" i="3"/>
  <c r="AD13" i="3"/>
  <c r="F43" i="2"/>
  <c r="F101" i="1"/>
  <c r="C44" i="1"/>
  <c r="BZ70" i="3"/>
  <c r="AT49" i="3"/>
  <c r="S31" i="3"/>
  <c r="AY20" i="3"/>
  <c r="AY12" i="3"/>
  <c r="H61" i="2"/>
  <c r="G26" i="2"/>
  <c r="E107" i="1"/>
  <c r="D72" i="1"/>
  <c r="F46" i="1"/>
  <c r="G9" i="1"/>
  <c r="BR72" i="3"/>
  <c r="F66" i="3"/>
  <c r="F60" i="3"/>
  <c r="BR54" i="3"/>
  <c r="AL49" i="3"/>
  <c r="F44" i="3"/>
  <c r="BR38" i="3"/>
  <c r="BZ33" i="3"/>
  <c r="N31" i="3"/>
  <c r="AT28" i="3"/>
  <c r="BZ25" i="3"/>
  <c r="N23" i="3"/>
  <c r="AT20" i="3"/>
  <c r="BZ17" i="3"/>
  <c r="N15" i="3"/>
  <c r="AT12" i="3"/>
  <c r="BZ9" i="3"/>
  <c r="N7" i="3"/>
  <c r="D58" i="2"/>
  <c r="F42" i="2"/>
  <c r="F26" i="2"/>
  <c r="F10" i="2"/>
  <c r="E118" i="1"/>
  <c r="E102" i="1"/>
  <c r="E86" i="1"/>
  <c r="E70" i="1"/>
  <c r="C56" i="1"/>
  <c r="D43" i="1"/>
  <c r="F25" i="1"/>
  <c r="H20" i="4"/>
  <c r="AD58" i="3"/>
  <c r="CP36" i="3"/>
  <c r="CM24" i="3"/>
  <c r="AA14" i="3"/>
  <c r="G55" i="2"/>
  <c r="D109" i="1"/>
  <c r="G30" i="1"/>
  <c r="BB71" i="3"/>
  <c r="V50" i="3"/>
  <c r="BB31" i="3"/>
  <c r="CH20" i="3"/>
  <c r="V10" i="3"/>
  <c r="D47" i="2"/>
  <c r="D15" i="2"/>
  <c r="D42" i="1"/>
  <c r="CP70" i="3"/>
  <c r="BJ49" i="3"/>
  <c r="AA31" i="3"/>
  <c r="CM9" i="3"/>
  <c r="E96" i="1"/>
  <c r="V68" i="3"/>
  <c r="CH29" i="3"/>
  <c r="BB8" i="3"/>
  <c r="D9" i="2"/>
  <c r="C7" i="1"/>
  <c r="CP40" i="3"/>
  <c r="H63" i="2"/>
  <c r="C66" i="1"/>
  <c r="V24" i="3"/>
  <c r="H16" i="2"/>
  <c r="BJ53" i="3"/>
  <c r="BG22" i="3"/>
  <c r="F43" i="1"/>
  <c r="CH11" i="3"/>
  <c r="E121" i="1"/>
  <c r="AI22" i="3"/>
  <c r="R23" i="4"/>
  <c r="F41" i="2"/>
  <c r="E54" i="1"/>
  <c r="H12" i="2"/>
  <c r="BG8" i="3"/>
  <c r="BB28" i="3"/>
  <c r="E125" i="1"/>
  <c r="F115" i="1"/>
  <c r="D90" i="1"/>
  <c r="C90" i="1"/>
  <c r="F40" i="1"/>
  <c r="CE9" i="3"/>
  <c r="BR70" i="3"/>
  <c r="BR52" i="3"/>
  <c r="BR36" i="3"/>
  <c r="N22" i="3"/>
  <c r="F36" i="2"/>
  <c r="C64" i="1"/>
  <c r="AA10" i="3"/>
  <c r="CH16" i="3"/>
  <c r="R14" i="3"/>
  <c r="BE32" i="3"/>
  <c r="Y11" i="3"/>
  <c r="H73" i="3"/>
  <c r="AN62" i="3"/>
  <c r="BT51" i="3"/>
  <c r="H41" i="3"/>
  <c r="AN32" i="3"/>
  <c r="AF25" i="3"/>
  <c r="X18" i="3"/>
  <c r="H11" i="3"/>
  <c r="F49" i="4"/>
  <c r="O70" i="3"/>
  <c r="AE62" i="3"/>
  <c r="BC54" i="3"/>
  <c r="CA46" i="3"/>
  <c r="W41" i="3"/>
  <c r="BK36" i="3"/>
  <c r="G32" i="3"/>
  <c r="AE27" i="3"/>
  <c r="BS22" i="3"/>
  <c r="W18" i="3"/>
  <c r="CA14" i="3"/>
  <c r="AU11" i="3"/>
  <c r="W8" i="3"/>
  <c r="BJ64" i="3"/>
  <c r="BJ40" i="3"/>
  <c r="BW26" i="3"/>
  <c r="K16" i="3"/>
  <c r="E61" i="2"/>
  <c r="CH51" i="3"/>
  <c r="BR21" i="3"/>
  <c r="D46" i="2"/>
  <c r="D14" i="2"/>
  <c r="G82" i="1"/>
  <c r="N61" i="3"/>
  <c r="G72" i="2"/>
  <c r="BR55" i="3"/>
  <c r="C100" i="1"/>
  <c r="S20" i="3"/>
  <c r="D64" i="1"/>
  <c r="AL59" i="3"/>
  <c r="AT33" i="3"/>
  <c r="N20" i="3"/>
  <c r="F74" i="2"/>
  <c r="G100" i="1"/>
  <c r="CP76" i="3"/>
  <c r="CM12" i="3"/>
  <c r="CH68" i="3"/>
  <c r="BB19" i="3"/>
  <c r="AD68" i="3"/>
  <c r="AA19" i="3"/>
  <c r="BB65" i="3"/>
  <c r="V7" i="3"/>
  <c r="BJ59" i="3"/>
  <c r="CM14" i="3"/>
  <c r="V54" i="3"/>
  <c r="D43" i="2"/>
  <c r="CM31" i="3"/>
  <c r="V72" i="3"/>
  <c r="V21" i="3"/>
  <c r="BZ64" i="3"/>
  <c r="D38" i="4"/>
  <c r="AL47" i="3"/>
  <c r="AT27" i="3"/>
  <c r="AT19" i="3"/>
  <c r="F52" i="2"/>
  <c r="C96" i="1"/>
  <c r="AD50" i="3"/>
  <c r="BB63" i="3"/>
  <c r="H70" i="2"/>
  <c r="BJ41" i="3"/>
  <c r="G69" i="2"/>
  <c r="CH25" i="3"/>
  <c r="G115" i="1"/>
  <c r="E35" i="2"/>
  <c r="V20" i="3"/>
  <c r="F16" i="1"/>
  <c r="E16" i="1"/>
  <c r="D18" i="1"/>
  <c r="I57" i="3"/>
  <c r="CK27" i="3"/>
  <c r="Y7" i="3"/>
  <c r="CJ70" i="3"/>
  <c r="X60" i="3"/>
  <c r="BD49" i="3"/>
  <c r="CJ38" i="3"/>
  <c r="CJ30" i="3"/>
  <c r="BT23" i="3"/>
  <c r="BL16" i="3"/>
  <c r="BD9" i="3"/>
  <c r="O76" i="3"/>
  <c r="AM68" i="3"/>
  <c r="BK60" i="3"/>
  <c r="CA52" i="3"/>
  <c r="O45" i="3"/>
  <c r="AE40" i="3"/>
  <c r="BK35" i="3"/>
  <c r="CQ30" i="3"/>
  <c r="AM26" i="3"/>
  <c r="BC21" i="3"/>
  <c r="AU17" i="3"/>
  <c r="O14" i="3"/>
  <c r="BS10" i="3"/>
  <c r="AU7" i="3"/>
  <c r="AD59" i="3"/>
  <c r="CP35" i="3"/>
  <c r="AQ24" i="3"/>
  <c r="BW13" i="3"/>
  <c r="E48" i="2"/>
  <c r="C107" i="1"/>
  <c r="G47" i="1"/>
  <c r="BB68" i="3"/>
  <c r="V47" i="3"/>
  <c r="F30" i="3"/>
  <c r="AL19" i="3"/>
  <c r="BR8" i="3"/>
  <c r="H39" i="2"/>
  <c r="H7" i="2"/>
  <c r="C70" i="1"/>
  <c r="R55" i="4"/>
  <c r="AT56" i="3"/>
  <c r="N35" i="3"/>
  <c r="BO18" i="3"/>
  <c r="G49" i="2"/>
  <c r="F106" i="1"/>
  <c r="E47" i="1"/>
  <c r="AL72" i="3"/>
  <c r="F51" i="3"/>
  <c r="CP31" i="3"/>
  <c r="AD21" i="3"/>
  <c r="BJ10" i="3"/>
  <c r="F27" i="2"/>
  <c r="D87" i="1"/>
  <c r="E26" i="1"/>
  <c r="AT65" i="3"/>
  <c r="N44" i="3"/>
  <c r="AY28" i="3"/>
  <c r="CE17" i="3"/>
  <c r="S10" i="3"/>
  <c r="H57" i="2"/>
  <c r="G12" i="2"/>
  <c r="C93" i="1"/>
  <c r="F62" i="1"/>
  <c r="G33" i="1"/>
  <c r="L66" i="4"/>
  <c r="AL71" i="3"/>
  <c r="BR64" i="3"/>
  <c r="BR58" i="3"/>
  <c r="AL53" i="3"/>
  <c r="F48" i="3"/>
  <c r="BR42" i="3"/>
  <c r="AL37" i="3"/>
  <c r="N33" i="3"/>
  <c r="AT30" i="3"/>
  <c r="BZ27" i="3"/>
  <c r="N25" i="3"/>
  <c r="AT22" i="3"/>
  <c r="BZ19" i="3"/>
  <c r="N17" i="3"/>
  <c r="AT14" i="3"/>
  <c r="BZ11" i="3"/>
  <c r="N9" i="3"/>
  <c r="F70" i="2"/>
  <c r="F54" i="2"/>
  <c r="F38" i="2"/>
  <c r="F22" i="2"/>
  <c r="C128" i="1"/>
  <c r="F113" i="1"/>
  <c r="F97" i="1"/>
  <c r="D83" i="1"/>
  <c r="F65" i="1"/>
  <c r="G52" i="1"/>
  <c r="C40" i="1"/>
  <c r="D19" i="1"/>
  <c r="AD74" i="3"/>
  <c r="CP52" i="3"/>
  <c r="CM32" i="3"/>
  <c r="AA22" i="3"/>
  <c r="BG11" i="3"/>
  <c r="E39" i="2"/>
  <c r="C82" i="1"/>
  <c r="D13" i="1"/>
  <c r="V66" i="3"/>
  <c r="CH44" i="3"/>
  <c r="CH28" i="3"/>
  <c r="V18" i="3"/>
  <c r="BB7" i="3"/>
  <c r="D39" i="2"/>
  <c r="D7" i="2"/>
  <c r="C79" i="1"/>
  <c r="F32" i="1"/>
  <c r="BJ65" i="3"/>
  <c r="AD44" i="3"/>
  <c r="BG28" i="3"/>
  <c r="CM17" i="3"/>
  <c r="AA7" i="3"/>
  <c r="E9" i="2"/>
  <c r="G86" i="1"/>
  <c r="E32" i="1"/>
  <c r="CH62" i="3"/>
  <c r="BB41" i="3"/>
  <c r="V27" i="3"/>
  <c r="BB16" i="3"/>
  <c r="H74" i="2"/>
  <c r="D33" i="2"/>
  <c r="F120" i="1"/>
  <c r="D66" i="1"/>
  <c r="N37" i="6"/>
  <c r="CP56" i="3"/>
  <c r="BJ35" i="3"/>
  <c r="AA24" i="3"/>
  <c r="BG13" i="3"/>
  <c r="E43" i="2"/>
  <c r="G110" i="1"/>
  <c r="E56" i="1"/>
  <c r="CH72" i="3"/>
  <c r="BB51" i="3"/>
  <c r="V32" i="3"/>
  <c r="BB21" i="3"/>
  <c r="CH10" i="3"/>
  <c r="H40" i="2"/>
  <c r="H8" i="2"/>
  <c r="E85" i="1"/>
  <c r="E21" i="1"/>
  <c r="BJ69" i="3"/>
  <c r="AD48" i="3"/>
  <c r="BG30" i="3"/>
  <c r="CM19" i="3"/>
  <c r="AA9" i="3"/>
  <c r="E21" i="2"/>
  <c r="D85" i="1"/>
  <c r="D21" i="1"/>
  <c r="BB69" i="3"/>
  <c r="V48" i="3"/>
  <c r="BB30" i="3"/>
  <c r="CH19" i="3"/>
  <c r="V9" i="3"/>
  <c r="D37" i="2"/>
  <c r="E109" i="1"/>
  <c r="C23" i="1"/>
  <c r="AG55" i="3"/>
  <c r="Y27" i="3"/>
  <c r="E69" i="2"/>
  <c r="AN70" i="3"/>
  <c r="BT59" i="3"/>
  <c r="H49" i="3"/>
  <c r="AN38" i="3"/>
  <c r="BL30" i="3"/>
  <c r="BD23" i="3"/>
  <c r="AN16" i="3"/>
  <c r="AF9" i="3"/>
  <c r="CQ75" i="3"/>
  <c r="O68" i="3"/>
  <c r="AM60" i="3"/>
  <c r="BK52" i="3"/>
  <c r="CA44" i="3"/>
  <c r="W40" i="3"/>
  <c r="AM35" i="3"/>
  <c r="CA30" i="3"/>
  <c r="W26" i="3"/>
  <c r="AU21" i="3"/>
  <c r="AE17" i="3"/>
  <c r="G14" i="3"/>
  <c r="BK10" i="3"/>
  <c r="AM7" i="3"/>
  <c r="BJ58" i="3"/>
  <c r="AD35" i="3"/>
  <c r="K24" i="3"/>
  <c r="AQ13" i="3"/>
  <c r="E46" i="2"/>
  <c r="E105" i="1"/>
  <c r="D46" i="1"/>
  <c r="CH67" i="3"/>
  <c r="BB46" i="3"/>
  <c r="BR29" i="3"/>
  <c r="F19" i="3"/>
  <c r="AL8" i="3"/>
  <c r="D38" i="2"/>
  <c r="F127" i="1"/>
  <c r="G66" i="1"/>
  <c r="J27" i="4"/>
  <c r="BZ55" i="3"/>
  <c r="AT34" i="3"/>
  <c r="AI18" i="3"/>
  <c r="G47" i="2"/>
  <c r="C105" i="1"/>
  <c r="G45" i="1"/>
  <c r="BR71" i="3"/>
  <c r="AL50" i="3"/>
  <c r="BJ31" i="3"/>
  <c r="CP20" i="3"/>
  <c r="AD10" i="3"/>
  <c r="F25" i="2"/>
  <c r="F85" i="1"/>
  <c r="G46" i="2"/>
  <c r="G10" i="2"/>
  <c r="E91" i="1"/>
  <c r="C61" i="1"/>
  <c r="F58" i="3"/>
  <c r="BZ32" i="3"/>
  <c r="BZ16" i="3"/>
  <c r="F20" i="2"/>
  <c r="D51" i="1"/>
  <c r="BG31" i="3"/>
  <c r="V42" i="3"/>
  <c r="F128" i="1"/>
  <c r="BG16" i="3"/>
  <c r="CH38" i="3"/>
  <c r="V15" i="3"/>
  <c r="AD54" i="3"/>
  <c r="AA12" i="3"/>
  <c r="CH48" i="3"/>
  <c r="D35" i="2"/>
  <c r="AA29" i="3"/>
  <c r="CM7" i="3"/>
  <c r="V29" i="3"/>
  <c r="H34" i="2"/>
  <c r="CM77" i="3" l="1"/>
  <c r="CL7" i="3"/>
  <c r="I35" i="2"/>
  <c r="D68" i="1"/>
  <c r="H61" i="1"/>
  <c r="CO20" i="3"/>
  <c r="C114" i="1"/>
  <c r="H105" i="1"/>
  <c r="I38" i="2"/>
  <c r="E114" i="1"/>
  <c r="AM77" i="3"/>
  <c r="H23" i="1"/>
  <c r="I37" i="2"/>
  <c r="D20" i="1"/>
  <c r="CL19" i="3"/>
  <c r="E20" i="1"/>
  <c r="CO56" i="3"/>
  <c r="F129" i="1"/>
  <c r="F131" i="1" s="1"/>
  <c r="I33" i="2"/>
  <c r="E35" i="1"/>
  <c r="AA77" i="3"/>
  <c r="CL17" i="3"/>
  <c r="F35" i="1"/>
  <c r="H79" i="1"/>
  <c r="I7" i="2"/>
  <c r="D77" i="2"/>
  <c r="I39" i="2"/>
  <c r="BB77" i="3"/>
  <c r="H82" i="1"/>
  <c r="CL32" i="3"/>
  <c r="CO52" i="3"/>
  <c r="H40" i="1"/>
  <c r="C39" i="1"/>
  <c r="H128" i="1"/>
  <c r="C99" i="1"/>
  <c r="H93" i="1"/>
  <c r="H78" i="2"/>
  <c r="CO31" i="3"/>
  <c r="Q55" i="4"/>
  <c r="H70" i="1"/>
  <c r="H77" i="2"/>
  <c r="H107" i="1"/>
  <c r="CO35" i="3"/>
  <c r="AU77" i="3"/>
  <c r="Y77" i="3"/>
  <c r="I78" i="3"/>
  <c r="D17" i="1"/>
  <c r="G116" i="1"/>
  <c r="H96" i="1"/>
  <c r="CL31" i="3"/>
  <c r="I43" i="2"/>
  <c r="CL14" i="3"/>
  <c r="V77" i="3"/>
  <c r="CL12" i="3"/>
  <c r="CO76" i="3"/>
  <c r="H100" i="1"/>
  <c r="I14" i="2"/>
  <c r="I46" i="2"/>
  <c r="H64" i="1"/>
  <c r="F39" i="1"/>
  <c r="F50" i="1" s="1"/>
  <c r="H90" i="1"/>
  <c r="F116" i="1"/>
  <c r="Q23" i="4"/>
  <c r="H66" i="1"/>
  <c r="CO40" i="3"/>
  <c r="C12" i="1"/>
  <c r="H7" i="1"/>
  <c r="I9" i="2"/>
  <c r="CL9" i="3"/>
  <c r="CO70" i="3"/>
  <c r="I15" i="2"/>
  <c r="I47" i="2"/>
  <c r="G31" i="1"/>
  <c r="CL24" i="3"/>
  <c r="CO36" i="3"/>
  <c r="F27" i="1"/>
  <c r="H56" i="1"/>
  <c r="I58" i="2"/>
  <c r="N77" i="3"/>
  <c r="H44" i="1"/>
  <c r="CO23" i="3"/>
  <c r="H123" i="1"/>
  <c r="I62" i="2"/>
  <c r="Q59" i="4"/>
  <c r="CH77" i="3"/>
  <c r="CO66" i="3"/>
  <c r="CL22" i="3"/>
  <c r="H16" i="1"/>
  <c r="H59" i="1"/>
  <c r="I45" i="2"/>
  <c r="E129" i="1"/>
  <c r="E131" i="1" s="1"/>
  <c r="CL26" i="3"/>
  <c r="I41" i="2"/>
  <c r="H42" i="1"/>
  <c r="H55" i="1"/>
  <c r="CL23" i="3"/>
  <c r="CO34" i="3"/>
  <c r="I19" i="2"/>
  <c r="I51" i="2"/>
  <c r="G92" i="1"/>
  <c r="CO64" i="3"/>
  <c r="CL21" i="3"/>
  <c r="H47" i="1"/>
  <c r="E39" i="1"/>
  <c r="E50" i="1" s="1"/>
  <c r="CO60" i="3"/>
  <c r="G29" i="1"/>
  <c r="H72" i="1"/>
  <c r="H88" i="1"/>
  <c r="F114" i="1"/>
  <c r="C129" i="1"/>
  <c r="H120" i="1"/>
  <c r="AT77" i="3"/>
  <c r="F92" i="1"/>
  <c r="H109" i="1"/>
  <c r="F119" i="1"/>
  <c r="D77" i="1"/>
  <c r="E38" i="1"/>
  <c r="I22" i="2"/>
  <c r="I54" i="2"/>
  <c r="V78" i="3"/>
  <c r="F77" i="1"/>
  <c r="C75" i="1"/>
  <c r="H74" i="1"/>
  <c r="CO62" i="3"/>
  <c r="G38" i="1"/>
  <c r="CO50" i="3"/>
  <c r="H71" i="1"/>
  <c r="CO46" i="3"/>
  <c r="G114" i="1"/>
  <c r="I13" i="2"/>
  <c r="CO74" i="3"/>
  <c r="I53" i="2"/>
  <c r="I56" i="5"/>
  <c r="CL18" i="3"/>
  <c r="E99" i="1"/>
  <c r="I17" i="2"/>
  <c r="H106" i="1"/>
  <c r="CL33" i="3"/>
  <c r="CO54" i="3"/>
  <c r="I23" i="2"/>
  <c r="E77" i="2"/>
  <c r="CL16" i="3"/>
  <c r="H8" i="1"/>
  <c r="E31" i="1"/>
  <c r="G77" i="1"/>
  <c r="BZ77" i="3"/>
  <c r="H13" i="1"/>
  <c r="S77" i="3"/>
  <c r="G129" i="1"/>
  <c r="G131" i="1" s="1"/>
  <c r="CO15" i="3"/>
  <c r="CH78" i="3"/>
  <c r="G12" i="1"/>
  <c r="D92" i="1"/>
  <c r="CO71" i="3"/>
  <c r="D20" i="13"/>
  <c r="H87" i="1"/>
  <c r="H127" i="1"/>
  <c r="F68" i="1"/>
  <c r="I69" i="2"/>
  <c r="H15" i="1"/>
  <c r="H112" i="1"/>
  <c r="D35" i="1"/>
  <c r="H26" i="1"/>
  <c r="I11" i="2"/>
  <c r="H18" i="1"/>
  <c r="C17" i="1"/>
  <c r="D116" i="1"/>
  <c r="G78" i="2"/>
  <c r="CO12" i="3"/>
  <c r="CL11" i="3"/>
  <c r="H95" i="1"/>
  <c r="I21" i="2"/>
  <c r="CO58" i="3"/>
  <c r="I49" i="2"/>
  <c r="H58" i="1"/>
  <c r="D119" i="1"/>
  <c r="I56" i="2"/>
  <c r="CL15" i="3"/>
  <c r="E119" i="1"/>
  <c r="I27" i="2"/>
  <c r="I73" i="2"/>
  <c r="H34" i="1"/>
  <c r="CL30" i="3"/>
  <c r="CO48" i="3"/>
  <c r="G68" i="1"/>
  <c r="CL13" i="3"/>
  <c r="BJ78" i="3"/>
  <c r="H111" i="1"/>
  <c r="BG77" i="3"/>
  <c r="CL28" i="3"/>
  <c r="CO44" i="3"/>
  <c r="C35" i="1"/>
  <c r="H32" i="1"/>
  <c r="H48" i="1"/>
  <c r="E92" i="1"/>
  <c r="E68" i="1"/>
  <c r="D129" i="1"/>
  <c r="D131" i="1" s="1"/>
  <c r="AY77" i="3"/>
  <c r="D12" i="1"/>
  <c r="BJ77" i="3"/>
  <c r="BJ79" i="3" s="1"/>
  <c r="CO28" i="3"/>
  <c r="D29" i="1"/>
  <c r="H54" i="1"/>
  <c r="H110" i="1"/>
  <c r="I30" i="2"/>
  <c r="I71" i="2"/>
  <c r="E27" i="1"/>
  <c r="BD77" i="3"/>
  <c r="H78" i="3"/>
  <c r="H98" i="1"/>
  <c r="D75" i="1"/>
  <c r="CL20" i="3"/>
  <c r="CI20" i="3" s="1"/>
  <c r="CL29" i="3"/>
  <c r="H37" i="1"/>
  <c r="H22" i="1"/>
  <c r="I29" i="2"/>
  <c r="H122" i="1"/>
  <c r="I59" i="2"/>
  <c r="CL27" i="3"/>
  <c r="CO42" i="3"/>
  <c r="H63" i="1"/>
  <c r="D99" i="1"/>
  <c r="CL10" i="3"/>
  <c r="CO72" i="3"/>
  <c r="H103" i="1"/>
  <c r="C104" i="1"/>
  <c r="I25" i="2"/>
  <c r="BB78" i="3"/>
  <c r="H10" i="1"/>
  <c r="D73" i="1"/>
  <c r="CL25" i="3"/>
  <c r="CO38" i="3"/>
  <c r="E73" i="1"/>
  <c r="I31" i="2"/>
  <c r="I65" i="2"/>
  <c r="CL8" i="3"/>
  <c r="CO68" i="3"/>
  <c r="H80" i="1"/>
  <c r="I63" i="2"/>
  <c r="AL78" i="3"/>
  <c r="F31" i="1"/>
  <c r="CO7" i="3"/>
  <c r="CP77" i="3"/>
  <c r="H33" i="1"/>
  <c r="G99" i="1"/>
  <c r="F29" i="1"/>
  <c r="H91" i="1"/>
  <c r="BT77" i="3"/>
  <c r="BD78" i="3"/>
  <c r="C29" i="1"/>
  <c r="H28" i="1"/>
  <c r="H60" i="1"/>
  <c r="E75" i="1"/>
  <c r="D104" i="1"/>
  <c r="CO10" i="3"/>
  <c r="CO18" i="3"/>
  <c r="CI18" i="3" s="1"/>
  <c r="CO26" i="3"/>
  <c r="F78" i="3"/>
  <c r="H49" i="1"/>
  <c r="H81" i="1"/>
  <c r="AI77" i="3"/>
  <c r="N78" i="3"/>
  <c r="D27" i="1"/>
  <c r="H86" i="1"/>
  <c r="I8" i="2"/>
  <c r="I16" i="2"/>
  <c r="I24" i="2"/>
  <c r="I32" i="2"/>
  <c r="I40" i="2"/>
  <c r="I48" i="2"/>
  <c r="D78" i="2"/>
  <c r="I57" i="2"/>
  <c r="I75" i="2"/>
  <c r="D31" i="1"/>
  <c r="CO41" i="3"/>
  <c r="CO47" i="3"/>
  <c r="CO53" i="3"/>
  <c r="CO59" i="3"/>
  <c r="BC77" i="3"/>
  <c r="G78" i="3"/>
  <c r="CR77" i="3"/>
  <c r="BT78" i="3"/>
  <c r="AO77" i="3"/>
  <c r="CE77" i="3"/>
  <c r="G35" i="1"/>
  <c r="C77" i="1"/>
  <c r="H76" i="1"/>
  <c r="H124" i="1"/>
  <c r="CO13" i="3"/>
  <c r="CO21" i="3"/>
  <c r="CO29" i="3"/>
  <c r="BR78" i="3"/>
  <c r="F17" i="1"/>
  <c r="D38" i="1"/>
  <c r="H65" i="1"/>
  <c r="H97" i="1"/>
  <c r="BO77" i="3"/>
  <c r="BZ78" i="3"/>
  <c r="F12" i="1"/>
  <c r="G75" i="1"/>
  <c r="H102" i="1"/>
  <c r="H118" i="1"/>
  <c r="H11" i="1"/>
  <c r="H51" i="1"/>
  <c r="C68" i="1"/>
  <c r="H68" i="1" s="1"/>
  <c r="BK77" i="3"/>
  <c r="W78" i="3"/>
  <c r="CK77" i="3"/>
  <c r="I24" i="5"/>
  <c r="D39" i="1"/>
  <c r="D50" i="1" s="1"/>
  <c r="H53" i="1"/>
  <c r="H125" i="1"/>
  <c r="D14" i="1"/>
  <c r="D24" i="1" s="1"/>
  <c r="F99" i="1"/>
  <c r="H108" i="1"/>
  <c r="CO8" i="3"/>
  <c r="CO16" i="3"/>
  <c r="CO24" i="3"/>
  <c r="CO32" i="3"/>
  <c r="D60" i="13"/>
  <c r="G20" i="1"/>
  <c r="G77" i="2"/>
  <c r="G79" i="2" s="1"/>
  <c r="E29" i="1"/>
  <c r="H46" i="1"/>
  <c r="E77" i="1"/>
  <c r="F104" i="1"/>
  <c r="I10" i="2"/>
  <c r="I18" i="2"/>
  <c r="I26" i="2"/>
  <c r="I34" i="2"/>
  <c r="I42" i="2"/>
  <c r="I50" i="2"/>
  <c r="F77" i="3"/>
  <c r="F79" i="3" s="1"/>
  <c r="F38" i="1"/>
  <c r="H83" i="1"/>
  <c r="CO37" i="3"/>
  <c r="CO55" i="3"/>
  <c r="CO61" i="3"/>
  <c r="CO67" i="3"/>
  <c r="CO73" i="3"/>
  <c r="BS77" i="3"/>
  <c r="AU78" i="3"/>
  <c r="CL36" i="3"/>
  <c r="CI36" i="3" s="1"/>
  <c r="S77" i="14"/>
  <c r="H21" i="1"/>
  <c r="C20" i="1"/>
  <c r="C14" i="1" s="1"/>
  <c r="H85" i="1"/>
  <c r="I64" i="2"/>
  <c r="AT78" i="3"/>
  <c r="C38" i="1"/>
  <c r="H36" i="1"/>
  <c r="H52" i="1"/>
  <c r="CO11" i="3"/>
  <c r="CO19" i="3"/>
  <c r="CO27" i="3"/>
  <c r="CI27" i="3" s="1"/>
  <c r="H41" i="1"/>
  <c r="G73" i="1"/>
  <c r="H113" i="1"/>
  <c r="C31" i="1"/>
  <c r="H31" i="1" s="1"/>
  <c r="H30" i="1"/>
  <c r="H62" i="1"/>
  <c r="C92" i="1"/>
  <c r="H92" i="1" s="1"/>
  <c r="H78" i="1"/>
  <c r="D114" i="1"/>
  <c r="I61" i="2"/>
  <c r="AL77" i="3"/>
  <c r="H19" i="1"/>
  <c r="H67" i="1"/>
  <c r="K77" i="3"/>
  <c r="CO43" i="3"/>
  <c r="G77" i="3"/>
  <c r="CA77" i="3"/>
  <c r="BS78" i="3"/>
  <c r="I68" i="5"/>
  <c r="R50" i="19"/>
  <c r="C73" i="1"/>
  <c r="H69" i="1"/>
  <c r="H101" i="1"/>
  <c r="E116" i="1"/>
  <c r="E17" i="1"/>
  <c r="E14" i="1" s="1"/>
  <c r="E24" i="1" s="1"/>
  <c r="CO14" i="3"/>
  <c r="CO22" i="3"/>
  <c r="CO30" i="3"/>
  <c r="E12" i="1"/>
  <c r="C27" i="1"/>
  <c r="H25" i="1"/>
  <c r="H57" i="1"/>
  <c r="G119" i="1"/>
  <c r="I60" i="2"/>
  <c r="H94" i="1"/>
  <c r="I12" i="2"/>
  <c r="I20" i="2"/>
  <c r="I28" i="2"/>
  <c r="I36" i="2"/>
  <c r="I44" i="2"/>
  <c r="I52" i="2"/>
  <c r="I67" i="2"/>
  <c r="BR77" i="3"/>
  <c r="H43" i="1"/>
  <c r="C116" i="1"/>
  <c r="H115" i="1"/>
  <c r="E78" i="2"/>
  <c r="AQ77" i="3"/>
  <c r="AD78" i="3"/>
  <c r="O77" i="3"/>
  <c r="CQ78" i="3"/>
  <c r="Q27" i="4"/>
  <c r="H77" i="3"/>
  <c r="H79" i="3" s="1"/>
  <c r="CI24" i="3"/>
  <c r="G27" i="1"/>
  <c r="H45" i="1"/>
  <c r="H117" i="1"/>
  <c r="C119" i="1"/>
  <c r="I55" i="2"/>
  <c r="F20" i="1"/>
  <c r="G39" i="1"/>
  <c r="G50" i="1" s="1"/>
  <c r="F73" i="1"/>
  <c r="H84" i="1"/>
  <c r="F77" i="2"/>
  <c r="AD77" i="3"/>
  <c r="CO9" i="3"/>
  <c r="CI9" i="3" s="1"/>
  <c r="CO17" i="3"/>
  <c r="CI17" i="3" s="1"/>
  <c r="CO25" i="3"/>
  <c r="CO33" i="3"/>
  <c r="H9" i="1"/>
  <c r="F75" i="1"/>
  <c r="H89" i="1"/>
  <c r="E104" i="1"/>
  <c r="H121" i="1"/>
  <c r="G17" i="1"/>
  <c r="H126" i="1"/>
  <c r="G104" i="1"/>
  <c r="BW77" i="3"/>
  <c r="CO39" i="3"/>
  <c r="CO45" i="3"/>
  <c r="CO51" i="3"/>
  <c r="CO57" i="3"/>
  <c r="CP78" i="3"/>
  <c r="CO63" i="3"/>
  <c r="CO69" i="3"/>
  <c r="CO75" i="3"/>
  <c r="AE77" i="3"/>
  <c r="AF77" i="3"/>
  <c r="CI10" i="3"/>
  <c r="CI26" i="3"/>
  <c r="BM78" i="3"/>
  <c r="AE78" i="3"/>
  <c r="F77" i="6"/>
  <c r="P77" i="3"/>
  <c r="CB77" i="3"/>
  <c r="P78" i="3"/>
  <c r="CB78" i="3"/>
  <c r="I16" i="5"/>
  <c r="F19" i="12"/>
  <c r="AW77" i="3"/>
  <c r="BU78" i="3"/>
  <c r="J78" i="3"/>
  <c r="CL44" i="3"/>
  <c r="CI44" i="3" s="1"/>
  <c r="CO49" i="3"/>
  <c r="CO65" i="3"/>
  <c r="W77" i="3"/>
  <c r="W79" i="3" s="1"/>
  <c r="CQ77" i="3"/>
  <c r="CQ79" i="3" s="1"/>
  <c r="AM78" i="3"/>
  <c r="X77" i="3"/>
  <c r="CJ77" i="3"/>
  <c r="CI7" i="3"/>
  <c r="CI11" i="3"/>
  <c r="CI13" i="3"/>
  <c r="CI15" i="3"/>
  <c r="CI19" i="3"/>
  <c r="CI21" i="3"/>
  <c r="CI23" i="3"/>
  <c r="CI25" i="3"/>
  <c r="CI29" i="3"/>
  <c r="CI31" i="3"/>
  <c r="CI33" i="3"/>
  <c r="X78" i="3"/>
  <c r="CJ78" i="3"/>
  <c r="H34" i="15"/>
  <c r="BE77" i="3"/>
  <c r="CS78" i="3"/>
  <c r="BV78" i="3"/>
  <c r="AI78" i="3"/>
  <c r="CL68" i="3"/>
  <c r="CI68" i="3" s="1"/>
  <c r="D72" i="3"/>
  <c r="AF78" i="3"/>
  <c r="CR78" i="3"/>
  <c r="D44" i="13"/>
  <c r="BM77" i="3"/>
  <c r="F78" i="2"/>
  <c r="CL75" i="3"/>
  <c r="CI75" i="3" s="1"/>
  <c r="BC78" i="3"/>
  <c r="AN77" i="3"/>
  <c r="AN78" i="3"/>
  <c r="I48" i="5"/>
  <c r="I77" i="3"/>
  <c r="I79" i="3" s="1"/>
  <c r="BU77" i="3"/>
  <c r="BU79" i="3" s="1"/>
  <c r="CL52" i="3"/>
  <c r="BK78" i="3"/>
  <c r="I36" i="5"/>
  <c r="AV77" i="3"/>
  <c r="AV78" i="3"/>
  <c r="Q31" i="4"/>
  <c r="Q63" i="4"/>
  <c r="Q77" i="3"/>
  <c r="CC77" i="3"/>
  <c r="J77" i="4"/>
  <c r="BF77" i="3"/>
  <c r="O78" i="3"/>
  <c r="CA78" i="3"/>
  <c r="F78" i="5"/>
  <c r="H71" i="28"/>
  <c r="BL77" i="3"/>
  <c r="BL78" i="3"/>
  <c r="AG77" i="3"/>
  <c r="CS77" i="3"/>
  <c r="CS79" i="3" s="1"/>
  <c r="AG78" i="3"/>
  <c r="CL60" i="3"/>
  <c r="D8" i="3"/>
  <c r="Q78" i="3"/>
  <c r="CC78" i="3"/>
  <c r="BN77" i="3"/>
  <c r="R78" i="3"/>
  <c r="CD78" i="3"/>
  <c r="I40" i="5"/>
  <c r="CL39" i="3"/>
  <c r="CI39" i="3" s="1"/>
  <c r="CL47" i="3"/>
  <c r="CL55" i="3"/>
  <c r="CI55" i="3" s="1"/>
  <c r="AQ78" i="3"/>
  <c r="CL63" i="3"/>
  <c r="CL71" i="3"/>
  <c r="CL76" i="3"/>
  <c r="CI76" i="3" s="1"/>
  <c r="I72" i="2"/>
  <c r="D32" i="3"/>
  <c r="Y78" i="3"/>
  <c r="CK78" i="3"/>
  <c r="J77" i="3"/>
  <c r="J79" i="3" s="1"/>
  <c r="BV77" i="3"/>
  <c r="BV79" i="3" s="1"/>
  <c r="Z78" i="3"/>
  <c r="CT78" i="3"/>
  <c r="CL34" i="3"/>
  <c r="CL42" i="3"/>
  <c r="CL50" i="3"/>
  <c r="AY78" i="3"/>
  <c r="CL58" i="3"/>
  <c r="CL66" i="3"/>
  <c r="F51" i="12"/>
  <c r="I76" i="2"/>
  <c r="D56" i="3"/>
  <c r="I28" i="5"/>
  <c r="D68" i="13"/>
  <c r="R77" i="3"/>
  <c r="CD77" i="3"/>
  <c r="CD79" i="3" s="1"/>
  <c r="AH78" i="3"/>
  <c r="CL37" i="3"/>
  <c r="CL45" i="3"/>
  <c r="CL53" i="3"/>
  <c r="BG78" i="3"/>
  <c r="CL61" i="3"/>
  <c r="CL69" i="3"/>
  <c r="CL72" i="3"/>
  <c r="I20" i="5"/>
  <c r="D52" i="13"/>
  <c r="L77" i="3"/>
  <c r="D16" i="3"/>
  <c r="E77" i="11"/>
  <c r="AO78" i="3"/>
  <c r="F78" i="4"/>
  <c r="Z77" i="3"/>
  <c r="CT77" i="3"/>
  <c r="AP78" i="3"/>
  <c r="Q7" i="4"/>
  <c r="R77" i="4"/>
  <c r="Q39" i="4"/>
  <c r="Q71" i="4"/>
  <c r="I72" i="5"/>
  <c r="O78" i="14"/>
  <c r="CL40" i="3"/>
  <c r="CL48" i="3"/>
  <c r="CL56" i="3"/>
  <c r="BO78" i="3"/>
  <c r="CL64" i="3"/>
  <c r="AJ77" i="3"/>
  <c r="AB78" i="3"/>
  <c r="D40" i="3"/>
  <c r="AS78" i="3"/>
  <c r="AW78" i="3"/>
  <c r="AH77" i="3"/>
  <c r="AX78" i="3"/>
  <c r="CL35" i="3"/>
  <c r="CL43" i="3"/>
  <c r="CL51" i="3"/>
  <c r="K78" i="3"/>
  <c r="BW78" i="3"/>
  <c r="CL59" i="3"/>
  <c r="CL67" i="3"/>
  <c r="BP77" i="3"/>
  <c r="CN78" i="3"/>
  <c r="I77" i="19"/>
  <c r="D64" i="3"/>
  <c r="N15" i="4"/>
  <c r="BE78" i="3"/>
  <c r="I60" i="5"/>
  <c r="AP77" i="3"/>
  <c r="BF78" i="3"/>
  <c r="I8" i="5"/>
  <c r="F29" i="16"/>
  <c r="CL38" i="3"/>
  <c r="CL46" i="3"/>
  <c r="CL54" i="3"/>
  <c r="S78" i="3"/>
  <c r="CE78" i="3"/>
  <c r="CL62" i="3"/>
  <c r="CL70" i="3"/>
  <c r="CL74" i="3"/>
  <c r="BX77" i="3"/>
  <c r="D24" i="3"/>
  <c r="N49" i="4"/>
  <c r="Q35" i="4"/>
  <c r="Q67" i="4"/>
  <c r="F33" i="7"/>
  <c r="AX77" i="3"/>
  <c r="BN78" i="3"/>
  <c r="D28" i="13"/>
  <c r="CL41" i="3"/>
  <c r="CL49" i="3"/>
  <c r="AA78" i="3"/>
  <c r="CM78" i="3"/>
  <c r="CL57" i="3"/>
  <c r="CL65" i="3"/>
  <c r="I68" i="2"/>
  <c r="AC77" i="3"/>
  <c r="D48" i="3"/>
  <c r="I76" i="5"/>
  <c r="I70" i="2"/>
  <c r="T77" i="3"/>
  <c r="CF77" i="3"/>
  <c r="AJ78" i="3"/>
  <c r="I64" i="5"/>
  <c r="F65" i="7"/>
  <c r="AK77" i="3"/>
  <c r="D11" i="3"/>
  <c r="D19" i="3"/>
  <c r="D27" i="3"/>
  <c r="D35" i="3"/>
  <c r="D43" i="3"/>
  <c r="D51" i="3"/>
  <c r="BA78" i="3"/>
  <c r="D59" i="3"/>
  <c r="D67" i="3"/>
  <c r="D75" i="3"/>
  <c r="I12" i="5"/>
  <c r="S77" i="4"/>
  <c r="N65" i="4"/>
  <c r="I7" i="5"/>
  <c r="D77" i="5"/>
  <c r="N63" i="4"/>
  <c r="G7" i="11"/>
  <c r="D77" i="11"/>
  <c r="H7" i="15"/>
  <c r="D77" i="15"/>
  <c r="CL73" i="3"/>
  <c r="I52" i="5"/>
  <c r="AB77" i="3"/>
  <c r="AB79" i="3" s="1"/>
  <c r="CN77" i="3"/>
  <c r="AR78" i="3"/>
  <c r="I75" i="5"/>
  <c r="AS77" i="3"/>
  <c r="D14" i="3"/>
  <c r="D22" i="3"/>
  <c r="D30" i="3"/>
  <c r="D38" i="3"/>
  <c r="D46" i="3"/>
  <c r="D54" i="3"/>
  <c r="BI78" i="3"/>
  <c r="D62" i="3"/>
  <c r="D70" i="3"/>
  <c r="Q19" i="4"/>
  <c r="Q51" i="4"/>
  <c r="N9" i="4"/>
  <c r="H29" i="15"/>
  <c r="D74" i="13"/>
  <c r="U46" i="14"/>
  <c r="D8" i="13"/>
  <c r="G78" i="14"/>
  <c r="AZ78" i="3"/>
  <c r="BA77" i="3"/>
  <c r="D9" i="3"/>
  <c r="D17" i="3"/>
  <c r="D25" i="3"/>
  <c r="D33" i="3"/>
  <c r="D41" i="3"/>
  <c r="D49" i="3"/>
  <c r="E78" i="3"/>
  <c r="D57" i="3"/>
  <c r="BQ78" i="3"/>
  <c r="D65" i="3"/>
  <c r="D73" i="3"/>
  <c r="N25" i="4"/>
  <c r="F42" i="16"/>
  <c r="J15" i="20"/>
  <c r="F45" i="16"/>
  <c r="N31" i="4"/>
  <c r="F78" i="14"/>
  <c r="R41" i="19"/>
  <c r="AR77" i="3"/>
  <c r="AR79" i="3" s="1"/>
  <c r="BH78" i="3"/>
  <c r="Q15" i="4"/>
  <c r="Q47" i="4"/>
  <c r="D12" i="13"/>
  <c r="BI77" i="3"/>
  <c r="D12" i="3"/>
  <c r="D20" i="3"/>
  <c r="D28" i="3"/>
  <c r="D36" i="3"/>
  <c r="D44" i="3"/>
  <c r="D52" i="3"/>
  <c r="M78" i="3"/>
  <c r="BY78" i="3"/>
  <c r="D60" i="3"/>
  <c r="D68" i="3"/>
  <c r="D76" i="3"/>
  <c r="I78" i="13"/>
  <c r="N41" i="4"/>
  <c r="Q77" i="19"/>
  <c r="H78" i="4"/>
  <c r="I39" i="5"/>
  <c r="I26" i="5"/>
  <c r="R18" i="19"/>
  <c r="F28" i="7"/>
  <c r="Q11" i="4"/>
  <c r="Q43" i="4"/>
  <c r="Q75" i="4"/>
  <c r="I66" i="2"/>
  <c r="I74" i="2"/>
  <c r="AZ77" i="3"/>
  <c r="BP78" i="3"/>
  <c r="E77" i="3"/>
  <c r="D7" i="3"/>
  <c r="BQ77" i="3"/>
  <c r="D15" i="3"/>
  <c r="D23" i="3"/>
  <c r="D31" i="3"/>
  <c r="D39" i="3"/>
  <c r="D47" i="3"/>
  <c r="D55" i="3"/>
  <c r="U78" i="3"/>
  <c r="CG78" i="3"/>
  <c r="D63" i="3"/>
  <c r="D71" i="3"/>
  <c r="N57" i="4"/>
  <c r="O78" i="4"/>
  <c r="F46" i="7"/>
  <c r="U10" i="14"/>
  <c r="D72" i="13"/>
  <c r="F48" i="12"/>
  <c r="H45" i="15"/>
  <c r="BH77" i="3"/>
  <c r="L78" i="3"/>
  <c r="BX78" i="3"/>
  <c r="I32" i="5"/>
  <c r="M77" i="3"/>
  <c r="BY77" i="3"/>
  <c r="D10" i="3"/>
  <c r="D18" i="3"/>
  <c r="D26" i="3"/>
  <c r="D34" i="3"/>
  <c r="D42" i="3"/>
  <c r="D50" i="3"/>
  <c r="AC78" i="3"/>
  <c r="D58" i="3"/>
  <c r="D66" i="3"/>
  <c r="D74" i="3"/>
  <c r="H66" i="15"/>
  <c r="N17" i="4"/>
  <c r="N73" i="4"/>
  <c r="N47" i="4"/>
  <c r="H17" i="6"/>
  <c r="T78" i="3"/>
  <c r="CF78" i="3"/>
  <c r="D76" i="13"/>
  <c r="U77" i="3"/>
  <c r="CG77" i="3"/>
  <c r="D13" i="3"/>
  <c r="D21" i="3"/>
  <c r="D29" i="3"/>
  <c r="D37" i="3"/>
  <c r="D45" i="3"/>
  <c r="D53" i="3"/>
  <c r="AK78" i="3"/>
  <c r="D61" i="3"/>
  <c r="D69" i="3"/>
  <c r="N33" i="4"/>
  <c r="F43" i="27"/>
  <c r="I71" i="5"/>
  <c r="D10" i="13"/>
  <c r="I58" i="5"/>
  <c r="I44" i="5"/>
  <c r="N78" i="6"/>
  <c r="N13" i="4"/>
  <c r="N29" i="4"/>
  <c r="N45" i="4"/>
  <c r="N61" i="4"/>
  <c r="G78" i="5"/>
  <c r="U26" i="14"/>
  <c r="J47" i="20"/>
  <c r="K30" i="28"/>
  <c r="P78" i="4"/>
  <c r="I19" i="5"/>
  <c r="I51" i="5"/>
  <c r="K20" i="6"/>
  <c r="K36" i="6"/>
  <c r="K52" i="6"/>
  <c r="K68" i="6"/>
  <c r="D78" i="7"/>
  <c r="F57" i="7"/>
  <c r="F77" i="11"/>
  <c r="D34" i="13"/>
  <c r="H42" i="15"/>
  <c r="F53" i="16"/>
  <c r="N22" i="4"/>
  <c r="N38" i="4"/>
  <c r="N54" i="4"/>
  <c r="N70" i="4"/>
  <c r="H11" i="6"/>
  <c r="H27" i="6"/>
  <c r="H43" i="6"/>
  <c r="H59" i="6"/>
  <c r="H75" i="6"/>
  <c r="F56" i="12"/>
  <c r="U62" i="14"/>
  <c r="H69" i="15"/>
  <c r="I38" i="5"/>
  <c r="I70" i="5"/>
  <c r="F17" i="7"/>
  <c r="F78" i="11"/>
  <c r="D32" i="13"/>
  <c r="D78" i="17"/>
  <c r="D78" i="4"/>
  <c r="K22" i="6"/>
  <c r="D38" i="13"/>
  <c r="H33" i="6"/>
  <c r="G23" i="11"/>
  <c r="F60" i="7"/>
  <c r="H23" i="15"/>
  <c r="R9" i="19"/>
  <c r="G42" i="11"/>
  <c r="G78" i="4"/>
  <c r="F32" i="12"/>
  <c r="U42" i="14"/>
  <c r="F74" i="16"/>
  <c r="I31" i="5"/>
  <c r="I63" i="5"/>
  <c r="F11" i="12"/>
  <c r="D58" i="13"/>
  <c r="E77" i="4"/>
  <c r="J78" i="4"/>
  <c r="F77" i="5"/>
  <c r="F79" i="5" s="1"/>
  <c r="I18" i="5"/>
  <c r="I50" i="5"/>
  <c r="F78" i="6"/>
  <c r="D56" i="13"/>
  <c r="H50" i="15"/>
  <c r="N11" i="4"/>
  <c r="K11" i="4" s="1"/>
  <c r="N27" i="4"/>
  <c r="K27" i="4" s="1"/>
  <c r="N43" i="4"/>
  <c r="N59" i="4"/>
  <c r="K59" i="4" s="1"/>
  <c r="N75" i="4"/>
  <c r="D77" i="10"/>
  <c r="U18" i="14"/>
  <c r="I77" i="28"/>
  <c r="H7" i="28"/>
  <c r="L78" i="4"/>
  <c r="I33" i="5"/>
  <c r="K70" i="6"/>
  <c r="D46" i="13"/>
  <c r="H49" i="6"/>
  <c r="H29" i="21"/>
  <c r="G39" i="11"/>
  <c r="R51" i="19"/>
  <c r="H39" i="15"/>
  <c r="H69" i="21"/>
  <c r="H20" i="26"/>
  <c r="U58" i="14"/>
  <c r="D77" i="4"/>
  <c r="I11" i="5"/>
  <c r="I43" i="5"/>
  <c r="K8" i="6"/>
  <c r="K24" i="6"/>
  <c r="K40" i="6"/>
  <c r="K56" i="6"/>
  <c r="K72" i="6"/>
  <c r="D18" i="13"/>
  <c r="M77" i="4"/>
  <c r="N18" i="4"/>
  <c r="N34" i="4"/>
  <c r="N50" i="4"/>
  <c r="N66" i="4"/>
  <c r="E77" i="5"/>
  <c r="H15" i="6"/>
  <c r="H31" i="6"/>
  <c r="H47" i="6"/>
  <c r="H63" i="6"/>
  <c r="E78" i="11"/>
  <c r="Q9" i="4"/>
  <c r="K9" i="4" s="1"/>
  <c r="Q13" i="4"/>
  <c r="Q17" i="4"/>
  <c r="K17" i="4" s="1"/>
  <c r="Q21" i="4"/>
  <c r="Q25" i="4"/>
  <c r="Q29" i="4"/>
  <c r="K29" i="4" s="1"/>
  <c r="Q33" i="4"/>
  <c r="K33" i="4" s="1"/>
  <c r="U33" i="4" s="1"/>
  <c r="Q37" i="4"/>
  <c r="Q41" i="4"/>
  <c r="K41" i="4" s="1"/>
  <c r="Q45" i="4"/>
  <c r="Q49" i="4"/>
  <c r="K49" i="4" s="1"/>
  <c r="Q53" i="4"/>
  <c r="R78" i="4"/>
  <c r="Q57" i="4"/>
  <c r="K57" i="4" s="1"/>
  <c r="U57" i="4" s="1"/>
  <c r="Q61" i="4"/>
  <c r="Q65" i="4"/>
  <c r="K65" i="4" s="1"/>
  <c r="Q69" i="4"/>
  <c r="Q73" i="4"/>
  <c r="I30" i="5"/>
  <c r="I62" i="5"/>
  <c r="F49" i="7"/>
  <c r="D16" i="13"/>
  <c r="G77" i="4"/>
  <c r="F30" i="7"/>
  <c r="U34" i="14"/>
  <c r="R74" i="19"/>
  <c r="T78" i="4"/>
  <c r="I37" i="5"/>
  <c r="I65" i="5"/>
  <c r="H65" i="6"/>
  <c r="U38" i="14"/>
  <c r="F19" i="7"/>
  <c r="G55" i="11"/>
  <c r="R19" i="19"/>
  <c r="U31" i="14"/>
  <c r="H55" i="15"/>
  <c r="F61" i="16"/>
  <c r="G77" i="6"/>
  <c r="F64" i="12"/>
  <c r="U74" i="14"/>
  <c r="H61" i="15"/>
  <c r="L77" i="4"/>
  <c r="K15" i="4"/>
  <c r="U15" i="4" s="1"/>
  <c r="K47" i="4"/>
  <c r="U47" i="4" s="1"/>
  <c r="K63" i="4"/>
  <c r="I23" i="5"/>
  <c r="I55" i="5"/>
  <c r="D77" i="9"/>
  <c r="F43" i="12"/>
  <c r="D42" i="13"/>
  <c r="F38" i="7"/>
  <c r="F34" i="16"/>
  <c r="I10" i="5"/>
  <c r="I42" i="5"/>
  <c r="D40" i="13"/>
  <c r="N7" i="4"/>
  <c r="K7" i="4" s="1"/>
  <c r="O77" i="4"/>
  <c r="N23" i="4"/>
  <c r="K23" i="4" s="1"/>
  <c r="U23" i="4" s="1"/>
  <c r="N39" i="4"/>
  <c r="N55" i="4"/>
  <c r="K55" i="4" s="1"/>
  <c r="U55" i="4" s="1"/>
  <c r="N71" i="4"/>
  <c r="J77" i="14"/>
  <c r="U50" i="14"/>
  <c r="H13" i="15"/>
  <c r="I69" i="5"/>
  <c r="K38" i="6"/>
  <c r="F51" i="7"/>
  <c r="G71" i="11"/>
  <c r="U63" i="14"/>
  <c r="H71" i="15"/>
  <c r="N21" i="4"/>
  <c r="N37" i="4"/>
  <c r="N53" i="4"/>
  <c r="N69" i="4"/>
  <c r="H77" i="13"/>
  <c r="F53" i="24"/>
  <c r="T77" i="4"/>
  <c r="I35" i="5"/>
  <c r="I67" i="5"/>
  <c r="K12" i="6"/>
  <c r="K28" i="6"/>
  <c r="K44" i="6"/>
  <c r="K60" i="6"/>
  <c r="K76" i="6"/>
  <c r="D66" i="13"/>
  <c r="H10" i="15"/>
  <c r="H74" i="15"/>
  <c r="R34" i="19"/>
  <c r="N14" i="4"/>
  <c r="N30" i="4"/>
  <c r="N46" i="4"/>
  <c r="I78" i="4"/>
  <c r="N62" i="4"/>
  <c r="I74" i="5"/>
  <c r="H19" i="6"/>
  <c r="H35" i="6"/>
  <c r="H51" i="6"/>
  <c r="H67" i="6"/>
  <c r="H37" i="15"/>
  <c r="I22" i="5"/>
  <c r="I54" i="5"/>
  <c r="N77" i="6"/>
  <c r="N79" i="6" s="1"/>
  <c r="F35" i="12"/>
  <c r="D64" i="13"/>
  <c r="G77" i="5"/>
  <c r="G79" i="5" s="1"/>
  <c r="G78" i="6"/>
  <c r="F62" i="7"/>
  <c r="U66" i="14"/>
  <c r="F26" i="16"/>
  <c r="R10" i="19"/>
  <c r="Q10" i="4"/>
  <c r="Q14" i="4"/>
  <c r="Q18" i="4"/>
  <c r="Q22" i="4"/>
  <c r="Q26" i="4"/>
  <c r="Q30" i="4"/>
  <c r="Q34" i="4"/>
  <c r="Q38" i="4"/>
  <c r="Q42" i="4"/>
  <c r="Q46" i="4"/>
  <c r="Q50" i="4"/>
  <c r="Q54" i="4"/>
  <c r="Q58" i="4"/>
  <c r="Q62" i="4"/>
  <c r="I21" i="5"/>
  <c r="F73" i="7"/>
  <c r="D14" i="13"/>
  <c r="F29" i="12"/>
  <c r="F19" i="27"/>
  <c r="D36" i="13"/>
  <c r="F14" i="7"/>
  <c r="F10" i="16"/>
  <c r="I15" i="5"/>
  <c r="I47" i="5"/>
  <c r="H78" i="5"/>
  <c r="F75" i="12"/>
  <c r="D26" i="13"/>
  <c r="H68" i="26"/>
  <c r="F70" i="7"/>
  <c r="U14" i="14"/>
  <c r="F66" i="16"/>
  <c r="R26" i="19"/>
  <c r="F77" i="4"/>
  <c r="F79" i="4" s="1"/>
  <c r="I34" i="5"/>
  <c r="I66" i="5"/>
  <c r="D24" i="13"/>
  <c r="H18" i="15"/>
  <c r="F13" i="16"/>
  <c r="N19" i="4"/>
  <c r="N35" i="4"/>
  <c r="N51" i="4"/>
  <c r="N67" i="4"/>
  <c r="I73" i="5"/>
  <c r="F16" i="12"/>
  <c r="H77" i="4"/>
  <c r="H79" i="4" s="1"/>
  <c r="K77" i="14"/>
  <c r="H58" i="15"/>
  <c r="H21" i="15"/>
  <c r="F61" i="12"/>
  <c r="H52" i="26"/>
  <c r="K70" i="28"/>
  <c r="K54" i="28"/>
  <c r="R42" i="19"/>
  <c r="Q8" i="4"/>
  <c r="Q12" i="4"/>
  <c r="Q16" i="4"/>
  <c r="Q20" i="4"/>
  <c r="Q24" i="4"/>
  <c r="Q28" i="4"/>
  <c r="Q32" i="4"/>
  <c r="Q36" i="4"/>
  <c r="Q40" i="4"/>
  <c r="Q44" i="4"/>
  <c r="Q48" i="4"/>
  <c r="Q52" i="4"/>
  <c r="Q56" i="4"/>
  <c r="Q60" i="4"/>
  <c r="Q64" i="4"/>
  <c r="Q68" i="4"/>
  <c r="Q72" i="4"/>
  <c r="Q76" i="4"/>
  <c r="I27" i="5"/>
  <c r="I59" i="5"/>
  <c r="K16" i="6"/>
  <c r="K32" i="6"/>
  <c r="K48" i="6"/>
  <c r="K64" i="6"/>
  <c r="F25" i="7"/>
  <c r="I77" i="13"/>
  <c r="I79" i="13" s="1"/>
  <c r="D50" i="13"/>
  <c r="F21" i="16"/>
  <c r="N10" i="4"/>
  <c r="N26" i="4"/>
  <c r="N42" i="4"/>
  <c r="N58" i="4"/>
  <c r="N74" i="4"/>
  <c r="I77" i="6"/>
  <c r="H7" i="6"/>
  <c r="H23" i="6"/>
  <c r="H39" i="6"/>
  <c r="H55" i="6"/>
  <c r="H71" i="6"/>
  <c r="F24" i="12"/>
  <c r="U30" i="14"/>
  <c r="I14" i="5"/>
  <c r="I46" i="5"/>
  <c r="F67" i="12"/>
  <c r="D48" i="13"/>
  <c r="S78" i="4"/>
  <c r="F58" i="16"/>
  <c r="P77" i="4"/>
  <c r="I25" i="5"/>
  <c r="I53" i="5"/>
  <c r="K54" i="6"/>
  <c r="F37" i="16"/>
  <c r="F18" i="16"/>
  <c r="R73" i="19"/>
  <c r="F27" i="16"/>
  <c r="Q66" i="4"/>
  <c r="Q70" i="4"/>
  <c r="Q74" i="4"/>
  <c r="I13" i="5"/>
  <c r="I45" i="5"/>
  <c r="D62" i="13"/>
  <c r="I77" i="4"/>
  <c r="N12" i="4"/>
  <c r="N28" i="4"/>
  <c r="N44" i="4"/>
  <c r="N60" i="4"/>
  <c r="N76" i="4"/>
  <c r="F54" i="7"/>
  <c r="F8" i="12"/>
  <c r="U54" i="14"/>
  <c r="G9" i="11"/>
  <c r="G25" i="11"/>
  <c r="G41" i="11"/>
  <c r="D78" i="11"/>
  <c r="G57" i="11"/>
  <c r="G73" i="11"/>
  <c r="D77" i="16"/>
  <c r="F7" i="16"/>
  <c r="F39" i="16"/>
  <c r="F71" i="16"/>
  <c r="R28" i="19"/>
  <c r="R60" i="19"/>
  <c r="J23" i="20"/>
  <c r="J78" i="29"/>
  <c r="F29" i="24"/>
  <c r="F14" i="12"/>
  <c r="F46" i="12"/>
  <c r="J77" i="13"/>
  <c r="U35" i="14"/>
  <c r="U67" i="14"/>
  <c r="F32" i="16"/>
  <c r="F64" i="16"/>
  <c r="F15" i="7"/>
  <c r="G50" i="11"/>
  <c r="F33" i="12"/>
  <c r="F59" i="16"/>
  <c r="U44" i="14"/>
  <c r="I57" i="5"/>
  <c r="D78" i="5"/>
  <c r="K10" i="6"/>
  <c r="K26" i="6"/>
  <c r="K42" i="6"/>
  <c r="K58" i="6"/>
  <c r="K74" i="6"/>
  <c r="F27" i="12"/>
  <c r="D22" i="13"/>
  <c r="E78" i="5"/>
  <c r="H21" i="6"/>
  <c r="H37" i="6"/>
  <c r="H53" i="6"/>
  <c r="H69" i="6"/>
  <c r="H78" i="13"/>
  <c r="U70" i="14"/>
  <c r="F50" i="16"/>
  <c r="R58" i="19"/>
  <c r="F27" i="7"/>
  <c r="F59" i="7"/>
  <c r="G11" i="11"/>
  <c r="G27" i="11"/>
  <c r="G43" i="11"/>
  <c r="G59" i="11"/>
  <c r="G75" i="11"/>
  <c r="F37" i="12"/>
  <c r="F69" i="12"/>
  <c r="I77" i="14"/>
  <c r="H16" i="15"/>
  <c r="H32" i="15"/>
  <c r="H48" i="15"/>
  <c r="H64" i="15"/>
  <c r="D78" i="18"/>
  <c r="G78" i="25"/>
  <c r="F59" i="27"/>
  <c r="R11" i="19"/>
  <c r="R43" i="19"/>
  <c r="R75" i="19"/>
  <c r="F36" i="7"/>
  <c r="F68" i="7"/>
  <c r="D77" i="14"/>
  <c r="U7" i="14"/>
  <c r="U39" i="14"/>
  <c r="U71" i="14"/>
  <c r="R33" i="19"/>
  <c r="R65" i="19"/>
  <c r="F13" i="24"/>
  <c r="F67" i="27"/>
  <c r="G10" i="11"/>
  <c r="G52" i="11"/>
  <c r="F49" i="12"/>
  <c r="N8" i="4"/>
  <c r="N24" i="4"/>
  <c r="N40" i="4"/>
  <c r="N56" i="4"/>
  <c r="N72" i="4"/>
  <c r="F40" i="12"/>
  <c r="N78" i="14"/>
  <c r="G13" i="11"/>
  <c r="G29" i="11"/>
  <c r="G45" i="11"/>
  <c r="G61" i="11"/>
  <c r="Q77" i="14"/>
  <c r="F15" i="16"/>
  <c r="F47" i="16"/>
  <c r="R20" i="19"/>
  <c r="R52" i="19"/>
  <c r="F69" i="24"/>
  <c r="F22" i="12"/>
  <c r="F54" i="12"/>
  <c r="L77" i="14"/>
  <c r="U11" i="14"/>
  <c r="U43" i="14"/>
  <c r="H78" i="14"/>
  <c r="U75" i="14"/>
  <c r="F8" i="16"/>
  <c r="F40" i="16"/>
  <c r="F72" i="16"/>
  <c r="J70" i="20"/>
  <c r="F31" i="7"/>
  <c r="G18" i="11"/>
  <c r="G58" i="11"/>
  <c r="E77" i="15"/>
  <c r="I17" i="5"/>
  <c r="I49" i="5"/>
  <c r="K14" i="6"/>
  <c r="K30" i="6"/>
  <c r="K46" i="6"/>
  <c r="K62" i="6"/>
  <c r="F9" i="7"/>
  <c r="F59" i="12"/>
  <c r="D70" i="13"/>
  <c r="H26" i="15"/>
  <c r="E78" i="4"/>
  <c r="H9" i="6"/>
  <c r="H25" i="6"/>
  <c r="H41" i="6"/>
  <c r="H57" i="6"/>
  <c r="I78" i="6"/>
  <c r="H73" i="6"/>
  <c r="H53" i="15"/>
  <c r="F35" i="7"/>
  <c r="F67" i="7"/>
  <c r="G15" i="11"/>
  <c r="G31" i="11"/>
  <c r="G47" i="11"/>
  <c r="G63" i="11"/>
  <c r="F13" i="12"/>
  <c r="F45" i="12"/>
  <c r="G77" i="13"/>
  <c r="H13" i="21"/>
  <c r="H23" i="28"/>
  <c r="H77" i="19"/>
  <c r="R35" i="19"/>
  <c r="J78" i="19"/>
  <c r="R67" i="19"/>
  <c r="F12" i="7"/>
  <c r="F44" i="7"/>
  <c r="F76" i="7"/>
  <c r="J78" i="13"/>
  <c r="T77" i="14"/>
  <c r="U15" i="14"/>
  <c r="U47" i="14"/>
  <c r="P78" i="14"/>
  <c r="H15" i="15"/>
  <c r="H31" i="15"/>
  <c r="H47" i="15"/>
  <c r="H63" i="15"/>
  <c r="R25" i="19"/>
  <c r="D78" i="19"/>
  <c r="R57" i="19"/>
  <c r="J77" i="6"/>
  <c r="F47" i="7"/>
  <c r="G20" i="11"/>
  <c r="G66" i="11"/>
  <c r="F65" i="12"/>
  <c r="H77" i="5"/>
  <c r="H79" i="5" s="1"/>
  <c r="I29" i="5"/>
  <c r="I61" i="5"/>
  <c r="D30" i="13"/>
  <c r="F69" i="16"/>
  <c r="K78" i="19"/>
  <c r="N20" i="4"/>
  <c r="N36" i="4"/>
  <c r="N52" i="4"/>
  <c r="M78" i="4"/>
  <c r="N68" i="4"/>
  <c r="F72" i="12"/>
  <c r="G17" i="11"/>
  <c r="G33" i="11"/>
  <c r="G49" i="11"/>
  <c r="G65" i="11"/>
  <c r="F23" i="16"/>
  <c r="F55" i="16"/>
  <c r="G77" i="19"/>
  <c r="R12" i="19"/>
  <c r="R44" i="19"/>
  <c r="I78" i="19"/>
  <c r="R76" i="19"/>
  <c r="P77" i="19"/>
  <c r="J46" i="20"/>
  <c r="H28" i="26"/>
  <c r="D77" i="8"/>
  <c r="D78" i="10"/>
  <c r="F30" i="12"/>
  <c r="F62" i="12"/>
  <c r="U19" i="14"/>
  <c r="U51" i="14"/>
  <c r="F16" i="16"/>
  <c r="F48" i="16"/>
  <c r="L78" i="19"/>
  <c r="J38" i="20"/>
  <c r="J78" i="6"/>
  <c r="G26" i="11"/>
  <c r="G68" i="11"/>
  <c r="R71" i="19"/>
  <c r="K73" i="4"/>
  <c r="I9" i="5"/>
  <c r="I41" i="5"/>
  <c r="K18" i="6"/>
  <c r="K34" i="6"/>
  <c r="K50" i="6"/>
  <c r="K66" i="6"/>
  <c r="F41" i="7"/>
  <c r="D54" i="13"/>
  <c r="H13" i="6"/>
  <c r="H29" i="6"/>
  <c r="H45" i="6"/>
  <c r="H61" i="6"/>
  <c r="F11" i="7"/>
  <c r="F43" i="7"/>
  <c r="F75" i="7"/>
  <c r="G19" i="11"/>
  <c r="G35" i="11"/>
  <c r="G51" i="11"/>
  <c r="G67" i="11"/>
  <c r="F21" i="12"/>
  <c r="F53" i="12"/>
  <c r="G78" i="13"/>
  <c r="E78" i="14"/>
  <c r="H8" i="15"/>
  <c r="H24" i="15"/>
  <c r="H40" i="15"/>
  <c r="H56" i="15"/>
  <c r="H72" i="15"/>
  <c r="O77" i="19"/>
  <c r="Q78" i="19"/>
  <c r="K46" i="28"/>
  <c r="R27" i="19"/>
  <c r="R59" i="19"/>
  <c r="H53" i="21"/>
  <c r="H47" i="28"/>
  <c r="F20" i="7"/>
  <c r="F52" i="7"/>
  <c r="U23" i="14"/>
  <c r="U55" i="14"/>
  <c r="J77" i="19"/>
  <c r="R17" i="19"/>
  <c r="R49" i="19"/>
  <c r="H31" i="28"/>
  <c r="F63" i="7"/>
  <c r="G34" i="11"/>
  <c r="G74" i="11"/>
  <c r="I78" i="14"/>
  <c r="F40" i="7"/>
  <c r="R66" i="19"/>
  <c r="N16" i="4"/>
  <c r="K16" i="4" s="1"/>
  <c r="N32" i="4"/>
  <c r="N48" i="4"/>
  <c r="N64" i="4"/>
  <c r="F22" i="7"/>
  <c r="R77" i="14"/>
  <c r="U22" i="14"/>
  <c r="E77" i="16"/>
  <c r="G21" i="11"/>
  <c r="G37" i="11"/>
  <c r="G53" i="11"/>
  <c r="G69" i="11"/>
  <c r="M78" i="14"/>
  <c r="G78" i="15"/>
  <c r="F31" i="16"/>
  <c r="F63" i="16"/>
  <c r="R36" i="19"/>
  <c r="R68" i="19"/>
  <c r="J55" i="20"/>
  <c r="J14" i="20"/>
  <c r="E78" i="7"/>
  <c r="F38" i="12"/>
  <c r="F70" i="12"/>
  <c r="U27" i="14"/>
  <c r="U59" i="14"/>
  <c r="F24" i="16"/>
  <c r="F56" i="16"/>
  <c r="H44" i="26"/>
  <c r="G36" i="11"/>
  <c r="F17" i="12"/>
  <c r="K78" i="13"/>
  <c r="K61" i="6"/>
  <c r="F23" i="7"/>
  <c r="F55" i="7"/>
  <c r="G22" i="11"/>
  <c r="G38" i="11"/>
  <c r="G54" i="11"/>
  <c r="G70" i="11"/>
  <c r="F25" i="12"/>
  <c r="F57" i="12"/>
  <c r="D78" i="12"/>
  <c r="Q78" i="14"/>
  <c r="R32" i="19"/>
  <c r="R64" i="19"/>
  <c r="J7" i="20"/>
  <c r="D77" i="20"/>
  <c r="H45" i="21"/>
  <c r="I78" i="22"/>
  <c r="F34" i="7"/>
  <c r="F66" i="7"/>
  <c r="F36" i="12"/>
  <c r="F68" i="12"/>
  <c r="U76" i="14"/>
  <c r="R39" i="19"/>
  <c r="K69" i="6"/>
  <c r="D23" i="13"/>
  <c r="U65" i="14"/>
  <c r="G8" i="11"/>
  <c r="G24" i="11"/>
  <c r="G40" i="11"/>
  <c r="G56" i="11"/>
  <c r="G72" i="11"/>
  <c r="H12" i="15"/>
  <c r="H28" i="15"/>
  <c r="H44" i="15"/>
  <c r="H60" i="15"/>
  <c r="H76" i="15"/>
  <c r="F35" i="16"/>
  <c r="F67" i="16"/>
  <c r="E77" i="7"/>
  <c r="D78" i="8"/>
  <c r="F77" i="14"/>
  <c r="F79" i="14" s="1"/>
  <c r="H17" i="15"/>
  <c r="D77" i="19"/>
  <c r="R7" i="19"/>
  <c r="J30" i="20"/>
  <c r="K13" i="6"/>
  <c r="F13" i="7"/>
  <c r="D71" i="13"/>
  <c r="H19" i="15"/>
  <c r="R24" i="19"/>
  <c r="R56" i="19"/>
  <c r="F78" i="20"/>
  <c r="H55" i="28"/>
  <c r="F10" i="7"/>
  <c r="F42" i="7"/>
  <c r="F74" i="7"/>
  <c r="F12" i="12"/>
  <c r="F44" i="12"/>
  <c r="F76" i="12"/>
  <c r="N77" i="14"/>
  <c r="H33" i="15"/>
  <c r="K21" i="6"/>
  <c r="F45" i="7"/>
  <c r="F76" i="16"/>
  <c r="G12" i="11"/>
  <c r="G28" i="11"/>
  <c r="G44" i="11"/>
  <c r="G60" i="11"/>
  <c r="G76" i="11"/>
  <c r="E77" i="14"/>
  <c r="F11" i="16"/>
  <c r="F43" i="16"/>
  <c r="F75" i="16"/>
  <c r="F27" i="27"/>
  <c r="L77" i="13"/>
  <c r="U8" i="14"/>
  <c r="H49" i="15"/>
  <c r="K29" i="6"/>
  <c r="F15" i="12"/>
  <c r="D39" i="13"/>
  <c r="F78" i="13"/>
  <c r="D77" i="7"/>
  <c r="D79" i="7" s="1"/>
  <c r="F7" i="7"/>
  <c r="F39" i="7"/>
  <c r="F71" i="7"/>
  <c r="G14" i="11"/>
  <c r="G30" i="11"/>
  <c r="G46" i="11"/>
  <c r="G62" i="11"/>
  <c r="F9" i="12"/>
  <c r="F41" i="12"/>
  <c r="F73" i="12"/>
  <c r="M77" i="14"/>
  <c r="R16" i="19"/>
  <c r="R48" i="19"/>
  <c r="E78" i="19"/>
  <c r="J71" i="20"/>
  <c r="F37" i="24"/>
  <c r="F18" i="7"/>
  <c r="F50" i="7"/>
  <c r="F20" i="12"/>
  <c r="F52" i="12"/>
  <c r="U12" i="14"/>
  <c r="U20" i="14"/>
  <c r="H65" i="15"/>
  <c r="F78" i="19"/>
  <c r="K37" i="6"/>
  <c r="F47" i="12"/>
  <c r="D78" i="9"/>
  <c r="G16" i="11"/>
  <c r="G32" i="11"/>
  <c r="G48" i="11"/>
  <c r="G64" i="11"/>
  <c r="K77" i="13"/>
  <c r="K79" i="13" s="1"/>
  <c r="H20" i="15"/>
  <c r="H36" i="15"/>
  <c r="H52" i="15"/>
  <c r="H68" i="15"/>
  <c r="F19" i="16"/>
  <c r="F51" i="16"/>
  <c r="K77" i="19"/>
  <c r="K79" i="19" s="1"/>
  <c r="M78" i="19"/>
  <c r="K14" i="28"/>
  <c r="E78" i="12"/>
  <c r="L78" i="13"/>
  <c r="U16" i="14"/>
  <c r="F14" i="16"/>
  <c r="K45" i="6"/>
  <c r="E77" i="13"/>
  <c r="D7" i="13"/>
  <c r="R8" i="19"/>
  <c r="R40" i="19"/>
  <c r="R72" i="19"/>
  <c r="J39" i="20"/>
  <c r="E77" i="26"/>
  <c r="F26" i="7"/>
  <c r="F58" i="7"/>
  <c r="F28" i="12"/>
  <c r="F60" i="12"/>
  <c r="F46" i="16"/>
  <c r="F51" i="27"/>
  <c r="K53" i="6"/>
  <c r="D55" i="13"/>
  <c r="F8" i="27"/>
  <c r="U48" i="14"/>
  <c r="L77" i="19"/>
  <c r="L79" i="19" s="1"/>
  <c r="N78" i="19"/>
  <c r="D77" i="6"/>
  <c r="M77" i="13"/>
  <c r="D13" i="13"/>
  <c r="D29" i="13"/>
  <c r="D45" i="13"/>
  <c r="D61" i="13"/>
  <c r="G77" i="14"/>
  <c r="G79" i="14" s="1"/>
  <c r="H62" i="15"/>
  <c r="F73" i="16"/>
  <c r="R70" i="19"/>
  <c r="K62" i="28"/>
  <c r="H28" i="6"/>
  <c r="H60" i="6"/>
  <c r="H60" i="28"/>
  <c r="U52" i="14"/>
  <c r="F22" i="16"/>
  <c r="F54" i="16"/>
  <c r="R31" i="19"/>
  <c r="R63" i="19"/>
  <c r="F61" i="24"/>
  <c r="H15" i="28"/>
  <c r="L77" i="6"/>
  <c r="K7" i="6"/>
  <c r="K15" i="6"/>
  <c r="K23" i="6"/>
  <c r="K31" i="6"/>
  <c r="K39" i="6"/>
  <c r="K47" i="6"/>
  <c r="K55" i="6"/>
  <c r="K63" i="6"/>
  <c r="K71" i="6"/>
  <c r="F21" i="7"/>
  <c r="F53" i="7"/>
  <c r="F23" i="12"/>
  <c r="F55" i="12"/>
  <c r="D19" i="13"/>
  <c r="D35" i="13"/>
  <c r="D51" i="13"/>
  <c r="D67" i="13"/>
  <c r="O77" i="14"/>
  <c r="O79" i="14" s="1"/>
  <c r="H22" i="15"/>
  <c r="F72" i="7"/>
  <c r="F26" i="12"/>
  <c r="H35" i="15"/>
  <c r="F39" i="24"/>
  <c r="U24" i="14"/>
  <c r="U56" i="14"/>
  <c r="F77" i="15"/>
  <c r="H21" i="21"/>
  <c r="D78" i="6"/>
  <c r="D9" i="13"/>
  <c r="D25" i="13"/>
  <c r="D41" i="13"/>
  <c r="D57" i="13"/>
  <c r="E78" i="13"/>
  <c r="D73" i="13"/>
  <c r="H30" i="15"/>
  <c r="R38" i="19"/>
  <c r="F21" i="24"/>
  <c r="H36" i="6"/>
  <c r="H68" i="6"/>
  <c r="U29" i="14"/>
  <c r="L78" i="14"/>
  <c r="G78" i="21"/>
  <c r="U28" i="14"/>
  <c r="U60" i="14"/>
  <c r="H9" i="15"/>
  <c r="H25" i="15"/>
  <c r="H41" i="15"/>
  <c r="D78" i="15"/>
  <c r="H57" i="15"/>
  <c r="H73" i="15"/>
  <c r="F30" i="16"/>
  <c r="F62" i="16"/>
  <c r="R23" i="19"/>
  <c r="R55" i="19"/>
  <c r="E77" i="20"/>
  <c r="K38" i="28"/>
  <c r="E38" i="28" s="1"/>
  <c r="K9" i="6"/>
  <c r="K17" i="6"/>
  <c r="K25" i="6"/>
  <c r="K33" i="6"/>
  <c r="K41" i="6"/>
  <c r="K49" i="6"/>
  <c r="K57" i="6"/>
  <c r="L78" i="6"/>
  <c r="K65" i="6"/>
  <c r="K73" i="6"/>
  <c r="F29" i="7"/>
  <c r="F61" i="7"/>
  <c r="F31" i="12"/>
  <c r="F63" i="12"/>
  <c r="D15" i="13"/>
  <c r="D31" i="13"/>
  <c r="D47" i="13"/>
  <c r="M78" i="13"/>
  <c r="D63" i="13"/>
  <c r="F9" i="16"/>
  <c r="D77" i="18"/>
  <c r="D79" i="18" s="1"/>
  <c r="F58" i="12"/>
  <c r="T78" i="14"/>
  <c r="H51" i="15"/>
  <c r="F35" i="27"/>
  <c r="U32" i="14"/>
  <c r="U64" i="14"/>
  <c r="G78" i="20"/>
  <c r="D21" i="13"/>
  <c r="D37" i="13"/>
  <c r="D53" i="13"/>
  <c r="D69" i="13"/>
  <c r="K78" i="14"/>
  <c r="G77" i="15"/>
  <c r="G79" i="15" s="1"/>
  <c r="H12" i="6"/>
  <c r="H44" i="6"/>
  <c r="H76" i="6"/>
  <c r="U61" i="14"/>
  <c r="U36" i="14"/>
  <c r="J78" i="14"/>
  <c r="U68" i="14"/>
  <c r="F38" i="16"/>
  <c r="F70" i="16"/>
  <c r="R15" i="19"/>
  <c r="R47" i="19"/>
  <c r="J62" i="20"/>
  <c r="H60" i="26"/>
  <c r="K11" i="6"/>
  <c r="K19" i="6"/>
  <c r="K27" i="6"/>
  <c r="K35" i="6"/>
  <c r="K43" i="6"/>
  <c r="K51" i="6"/>
  <c r="K59" i="6"/>
  <c r="K67" i="6"/>
  <c r="K75" i="6"/>
  <c r="F37" i="7"/>
  <c r="F69" i="7"/>
  <c r="D77" i="12"/>
  <c r="F7" i="12"/>
  <c r="F39" i="12"/>
  <c r="F71" i="12"/>
  <c r="D11" i="13"/>
  <c r="D27" i="13"/>
  <c r="D43" i="13"/>
  <c r="D59" i="13"/>
  <c r="D75" i="13"/>
  <c r="S78" i="14"/>
  <c r="H46" i="15"/>
  <c r="J31" i="20"/>
  <c r="F8" i="7"/>
  <c r="U33" i="14"/>
  <c r="F12" i="16"/>
  <c r="F61" i="27"/>
  <c r="U40" i="14"/>
  <c r="R78" i="14"/>
  <c r="U72" i="14"/>
  <c r="E77" i="22"/>
  <c r="D17" i="13"/>
  <c r="D33" i="13"/>
  <c r="D49" i="13"/>
  <c r="D65" i="13"/>
  <c r="H14" i="15"/>
  <c r="F41" i="16"/>
  <c r="F11" i="27"/>
  <c r="H20" i="6"/>
  <c r="H52" i="6"/>
  <c r="P77" i="14"/>
  <c r="P79" i="14" s="1"/>
  <c r="F44" i="16"/>
  <c r="H59" i="21"/>
  <c r="H67" i="15"/>
  <c r="D77" i="17"/>
  <c r="D79" i="17" s="1"/>
  <c r="R29" i="19"/>
  <c r="H42" i="26"/>
  <c r="H77" i="29"/>
  <c r="M51" i="22"/>
  <c r="F16" i="27"/>
  <c r="H58" i="21"/>
  <c r="F17" i="16"/>
  <c r="F49" i="16"/>
  <c r="E77" i="19"/>
  <c r="R30" i="19"/>
  <c r="G78" i="19"/>
  <c r="R62" i="19"/>
  <c r="G77" i="25"/>
  <c r="G79" i="25" s="1"/>
  <c r="F75" i="27"/>
  <c r="J77" i="29"/>
  <c r="J79" i="29" s="1"/>
  <c r="H14" i="6"/>
  <c r="H22" i="6"/>
  <c r="H30" i="6"/>
  <c r="H38" i="6"/>
  <c r="H46" i="6"/>
  <c r="H54" i="6"/>
  <c r="H62" i="6"/>
  <c r="H70" i="6"/>
  <c r="N78" i="13"/>
  <c r="U37" i="14"/>
  <c r="U69" i="14"/>
  <c r="F20" i="16"/>
  <c r="F52" i="16"/>
  <c r="H11" i="21"/>
  <c r="H75" i="21"/>
  <c r="F71" i="24"/>
  <c r="M31" i="22"/>
  <c r="F50" i="24"/>
  <c r="F72" i="27"/>
  <c r="H50" i="28"/>
  <c r="M77" i="19"/>
  <c r="M79" i="19" s="1"/>
  <c r="O78" i="19"/>
  <c r="M77" i="6"/>
  <c r="F16" i="7"/>
  <c r="F48" i="7"/>
  <c r="F34" i="12"/>
  <c r="F66" i="12"/>
  <c r="U9" i="14"/>
  <c r="U41" i="14"/>
  <c r="U73" i="14"/>
  <c r="E78" i="16"/>
  <c r="F77" i="19"/>
  <c r="R21" i="19"/>
  <c r="R53" i="19"/>
  <c r="H58" i="26"/>
  <c r="K48" i="28"/>
  <c r="H78" i="22"/>
  <c r="F58" i="24"/>
  <c r="I77" i="25"/>
  <c r="H38" i="15"/>
  <c r="H54" i="15"/>
  <c r="H70" i="15"/>
  <c r="F25" i="16"/>
  <c r="D78" i="16"/>
  <c r="F57" i="16"/>
  <c r="R22" i="19"/>
  <c r="R54" i="19"/>
  <c r="H8" i="6"/>
  <c r="H16" i="6"/>
  <c r="H24" i="6"/>
  <c r="H32" i="6"/>
  <c r="E32" i="6" s="1"/>
  <c r="H40" i="6"/>
  <c r="H48" i="6"/>
  <c r="H56" i="6"/>
  <c r="E56" i="6" s="1"/>
  <c r="H64" i="6"/>
  <c r="H72" i="6"/>
  <c r="E77" i="12"/>
  <c r="E79" i="12" s="1"/>
  <c r="U13" i="14"/>
  <c r="U45" i="14"/>
  <c r="F78" i="15"/>
  <c r="F28" i="16"/>
  <c r="F60" i="16"/>
  <c r="N77" i="19"/>
  <c r="N79" i="19" s="1"/>
  <c r="F45" i="24"/>
  <c r="J48" i="20"/>
  <c r="H27" i="21"/>
  <c r="K56" i="28"/>
  <c r="M63" i="22"/>
  <c r="J20" i="20"/>
  <c r="H36" i="26"/>
  <c r="M78" i="6"/>
  <c r="F24" i="7"/>
  <c r="F56" i="7"/>
  <c r="F10" i="12"/>
  <c r="F42" i="12"/>
  <c r="F74" i="12"/>
  <c r="U17" i="14"/>
  <c r="U49" i="14"/>
  <c r="H11" i="15"/>
  <c r="H27" i="15"/>
  <c r="H43" i="15"/>
  <c r="H59" i="15"/>
  <c r="H75" i="15"/>
  <c r="R13" i="19"/>
  <c r="H78" i="19"/>
  <c r="H10" i="26"/>
  <c r="H74" i="26"/>
  <c r="H57" i="28"/>
  <c r="I78" i="28"/>
  <c r="E78" i="15"/>
  <c r="F33" i="16"/>
  <c r="F65" i="16"/>
  <c r="R14" i="19"/>
  <c r="R46" i="19"/>
  <c r="H61" i="21"/>
  <c r="H39" i="28"/>
  <c r="H10" i="6"/>
  <c r="H18" i="6"/>
  <c r="H26" i="6"/>
  <c r="H34" i="6"/>
  <c r="H42" i="6"/>
  <c r="H50" i="6"/>
  <c r="H58" i="6"/>
  <c r="E58" i="6" s="1"/>
  <c r="H66" i="6"/>
  <c r="H74" i="6"/>
  <c r="F77" i="13"/>
  <c r="U21" i="14"/>
  <c r="U53" i="14"/>
  <c r="F36" i="16"/>
  <c r="F68" i="16"/>
  <c r="J16" i="20"/>
  <c r="H43" i="21"/>
  <c r="D77" i="24"/>
  <c r="F7" i="24"/>
  <c r="F29" i="27"/>
  <c r="H65" i="28"/>
  <c r="K72" i="29"/>
  <c r="J63" i="20"/>
  <c r="F32" i="7"/>
  <c r="F64" i="7"/>
  <c r="F18" i="12"/>
  <c r="F50" i="12"/>
  <c r="N77" i="13"/>
  <c r="H77" i="14"/>
  <c r="H79" i="14" s="1"/>
  <c r="U25" i="14"/>
  <c r="U57" i="14"/>
  <c r="U78" i="14" s="1"/>
  <c r="D78" i="14"/>
  <c r="H26" i="26"/>
  <c r="M19" i="22"/>
  <c r="H44" i="28"/>
  <c r="M76" i="22"/>
  <c r="P78" i="19"/>
  <c r="H37" i="21"/>
  <c r="K22" i="28"/>
  <c r="J8" i="20"/>
  <c r="J40" i="20"/>
  <c r="J72" i="20"/>
  <c r="K77" i="22"/>
  <c r="F15" i="24"/>
  <c r="F47" i="24"/>
  <c r="E77" i="25"/>
  <c r="F37" i="27"/>
  <c r="F69" i="27"/>
  <c r="K40" i="28"/>
  <c r="H49" i="28"/>
  <c r="M7" i="22"/>
  <c r="D77" i="22"/>
  <c r="M39" i="22"/>
  <c r="F10" i="24"/>
  <c r="F74" i="24"/>
  <c r="F32" i="27"/>
  <c r="H12" i="28"/>
  <c r="K67" i="28"/>
  <c r="F9" i="24"/>
  <c r="R45" i="19"/>
  <c r="J54" i="20"/>
  <c r="H12" i="26"/>
  <c r="K32" i="28"/>
  <c r="H41" i="28"/>
  <c r="H78" i="29"/>
  <c r="H16" i="21"/>
  <c r="H32" i="21"/>
  <c r="H48" i="21"/>
  <c r="H64" i="21"/>
  <c r="L77" i="22"/>
  <c r="M27" i="22"/>
  <c r="M59" i="22"/>
  <c r="M75" i="22"/>
  <c r="F77" i="25"/>
  <c r="H68" i="28"/>
  <c r="H10" i="21"/>
  <c r="H74" i="21"/>
  <c r="D78" i="23"/>
  <c r="K25" i="28"/>
  <c r="J76" i="20"/>
  <c r="J32" i="20"/>
  <c r="J64" i="20"/>
  <c r="H19" i="21"/>
  <c r="H35" i="21"/>
  <c r="H51" i="21"/>
  <c r="H67" i="21"/>
  <c r="G78" i="22"/>
  <c r="F23" i="24"/>
  <c r="F55" i="24"/>
  <c r="E78" i="25"/>
  <c r="F13" i="27"/>
  <c r="F45" i="27"/>
  <c r="G77" i="28"/>
  <c r="K24" i="28"/>
  <c r="H33" i="28"/>
  <c r="M15" i="22"/>
  <c r="M47" i="22"/>
  <c r="M67" i="22"/>
  <c r="F18" i="24"/>
  <c r="F40" i="27"/>
  <c r="K51" i="28"/>
  <c r="M36" i="22"/>
  <c r="H78" i="25"/>
  <c r="K8" i="29"/>
  <c r="K29" i="25"/>
  <c r="R37" i="19"/>
  <c r="R69" i="19"/>
  <c r="J22" i="20"/>
  <c r="H18" i="26"/>
  <c r="H34" i="26"/>
  <c r="H50" i="26"/>
  <c r="H66" i="26"/>
  <c r="K16" i="28"/>
  <c r="H25" i="28"/>
  <c r="M35" i="22"/>
  <c r="F26" i="24"/>
  <c r="F48" i="27"/>
  <c r="K35" i="28"/>
  <c r="H26" i="21"/>
  <c r="M12" i="22"/>
  <c r="H34" i="28"/>
  <c r="J44" i="20"/>
  <c r="K16" i="29"/>
  <c r="E77" i="29"/>
  <c r="K52" i="25"/>
  <c r="J24" i="20"/>
  <c r="J56" i="20"/>
  <c r="F31" i="24"/>
  <c r="F63" i="24"/>
  <c r="F21" i="27"/>
  <c r="F53" i="27"/>
  <c r="K8" i="28"/>
  <c r="H17" i="28"/>
  <c r="K72" i="28"/>
  <c r="M23" i="22"/>
  <c r="M55" i="22"/>
  <c r="F42" i="24"/>
  <c r="F64" i="27"/>
  <c r="H76" i="28"/>
  <c r="M68" i="22"/>
  <c r="K41" i="28"/>
  <c r="J52" i="20"/>
  <c r="K40" i="29"/>
  <c r="F26" i="27"/>
  <c r="R61" i="19"/>
  <c r="H76" i="26"/>
  <c r="H63" i="28"/>
  <c r="E78" i="20"/>
  <c r="F78" i="21"/>
  <c r="H9" i="28"/>
  <c r="E9" i="28" s="1"/>
  <c r="N9" i="28" s="1"/>
  <c r="K64" i="28"/>
  <c r="H73" i="28"/>
  <c r="H8" i="21"/>
  <c r="H24" i="21"/>
  <c r="H40" i="21"/>
  <c r="H56" i="21"/>
  <c r="H72" i="21"/>
  <c r="M11" i="22"/>
  <c r="M43" i="22"/>
  <c r="K59" i="28"/>
  <c r="I77" i="29"/>
  <c r="J21" i="20"/>
  <c r="H42" i="21"/>
  <c r="M44" i="22"/>
  <c r="J12" i="20"/>
  <c r="K48" i="29"/>
  <c r="M17" i="22"/>
  <c r="K29" i="28"/>
  <c r="F78" i="25"/>
  <c r="H15" i="26"/>
  <c r="H31" i="26"/>
  <c r="H47" i="26"/>
  <c r="H63" i="26"/>
  <c r="K43" i="28"/>
  <c r="H52" i="28"/>
  <c r="I78" i="29"/>
  <c r="J13" i="20"/>
  <c r="J45" i="20"/>
  <c r="M24" i="22"/>
  <c r="M56" i="22"/>
  <c r="F24" i="24"/>
  <c r="F56" i="24"/>
  <c r="H17" i="26"/>
  <c r="H33" i="26"/>
  <c r="H49" i="26"/>
  <c r="H65" i="26"/>
  <c r="F14" i="27"/>
  <c r="F46" i="27"/>
  <c r="J77" i="28"/>
  <c r="K33" i="28"/>
  <c r="E33" i="28" s="1"/>
  <c r="N33" i="28" s="1"/>
  <c r="H42" i="28"/>
  <c r="K12" i="28"/>
  <c r="E12" i="28" s="1"/>
  <c r="K14" i="29"/>
  <c r="K46" i="29"/>
  <c r="M41" i="22"/>
  <c r="H72" i="28"/>
  <c r="F73" i="24"/>
  <c r="K45" i="25"/>
  <c r="K27" i="28"/>
  <c r="H36" i="28"/>
  <c r="J37" i="20"/>
  <c r="H78" i="20"/>
  <c r="J69" i="20"/>
  <c r="M32" i="22"/>
  <c r="J78" i="22"/>
  <c r="M64" i="22"/>
  <c r="F32" i="24"/>
  <c r="F64" i="24"/>
  <c r="F22" i="27"/>
  <c r="F54" i="27"/>
  <c r="K17" i="28"/>
  <c r="H26" i="28"/>
  <c r="D77" i="21"/>
  <c r="H7" i="21"/>
  <c r="H63" i="21"/>
  <c r="G77" i="26"/>
  <c r="H21" i="28"/>
  <c r="K22" i="29"/>
  <c r="K54" i="29"/>
  <c r="M73" i="22"/>
  <c r="E78" i="27"/>
  <c r="K68" i="25"/>
  <c r="M71" i="22"/>
  <c r="D77" i="23"/>
  <c r="F34" i="24"/>
  <c r="F66" i="24"/>
  <c r="F24" i="27"/>
  <c r="F56" i="27"/>
  <c r="K19" i="28"/>
  <c r="H28" i="28"/>
  <c r="J78" i="28"/>
  <c r="F77" i="22"/>
  <c r="M20" i="22"/>
  <c r="M52" i="22"/>
  <c r="F77" i="26"/>
  <c r="K9" i="28"/>
  <c r="H18" i="28"/>
  <c r="K73" i="28"/>
  <c r="E73" i="28" s="1"/>
  <c r="J36" i="20"/>
  <c r="J68" i="20"/>
  <c r="K60" i="28"/>
  <c r="K24" i="29"/>
  <c r="K56" i="29"/>
  <c r="M49" i="22"/>
  <c r="F68" i="27"/>
  <c r="H56" i="26"/>
  <c r="K71" i="25"/>
  <c r="E77" i="24"/>
  <c r="D77" i="26"/>
  <c r="H7" i="26"/>
  <c r="H23" i="26"/>
  <c r="H39" i="26"/>
  <c r="H55" i="26"/>
  <c r="H71" i="26"/>
  <c r="K11" i="28"/>
  <c r="H20" i="28"/>
  <c r="K75" i="28"/>
  <c r="F77" i="20"/>
  <c r="F79" i="20" s="1"/>
  <c r="J29" i="20"/>
  <c r="J61" i="20"/>
  <c r="M8" i="22"/>
  <c r="M40" i="22"/>
  <c r="M72" i="22"/>
  <c r="F8" i="24"/>
  <c r="F40" i="24"/>
  <c r="F72" i="24"/>
  <c r="H9" i="26"/>
  <c r="H25" i="26"/>
  <c r="H41" i="26"/>
  <c r="D78" i="26"/>
  <c r="H57" i="26"/>
  <c r="H73" i="26"/>
  <c r="F30" i="27"/>
  <c r="F62" i="27"/>
  <c r="H10" i="28"/>
  <c r="D78" i="28"/>
  <c r="K65" i="28"/>
  <c r="H74" i="28"/>
  <c r="I78" i="20"/>
  <c r="H47" i="21"/>
  <c r="K30" i="29"/>
  <c r="K62" i="29"/>
  <c r="E78" i="22"/>
  <c r="J41" i="20"/>
  <c r="M26" i="22"/>
  <c r="F68" i="24"/>
  <c r="H29" i="26"/>
  <c r="H18" i="21"/>
  <c r="H34" i="21"/>
  <c r="H50" i="21"/>
  <c r="H66" i="21"/>
  <c r="M28" i="22"/>
  <c r="M60" i="22"/>
  <c r="H77" i="25"/>
  <c r="H79" i="25" s="1"/>
  <c r="K57" i="28"/>
  <c r="L78" i="28"/>
  <c r="H66" i="28"/>
  <c r="J28" i="20"/>
  <c r="J60" i="20"/>
  <c r="H31" i="21"/>
  <c r="H69" i="28"/>
  <c r="K32" i="29"/>
  <c r="K64" i="29"/>
  <c r="F55" i="27"/>
  <c r="J49" i="20"/>
  <c r="K7" i="25"/>
  <c r="D77" i="25"/>
  <c r="J53" i="20"/>
  <c r="M16" i="22"/>
  <c r="M48" i="22"/>
  <c r="F16" i="24"/>
  <c r="F48" i="24"/>
  <c r="F38" i="27"/>
  <c r="F70" i="27"/>
  <c r="K49" i="28"/>
  <c r="H58" i="28"/>
  <c r="G77" i="20"/>
  <c r="G79" i="20" s="1"/>
  <c r="H15" i="21"/>
  <c r="K76" i="28"/>
  <c r="K38" i="29"/>
  <c r="K70" i="29"/>
  <c r="M9" i="22"/>
  <c r="K23" i="25"/>
  <c r="G77" i="22"/>
  <c r="F11" i="24"/>
  <c r="F43" i="24"/>
  <c r="F75" i="24"/>
  <c r="E78" i="26"/>
  <c r="F33" i="27"/>
  <c r="F65" i="27"/>
  <c r="H13" i="28"/>
  <c r="K68" i="28"/>
  <c r="D77" i="29"/>
  <c r="K7" i="29"/>
  <c r="K15" i="29"/>
  <c r="K23" i="29"/>
  <c r="K31" i="29"/>
  <c r="K39" i="29"/>
  <c r="K47" i="29"/>
  <c r="K55" i="29"/>
  <c r="K63" i="29"/>
  <c r="K71" i="29"/>
  <c r="J11" i="20"/>
  <c r="J43" i="20"/>
  <c r="J75" i="20"/>
  <c r="H20" i="21"/>
  <c r="H36" i="21"/>
  <c r="H52" i="21"/>
  <c r="H68" i="21"/>
  <c r="M29" i="22"/>
  <c r="M61" i="22"/>
  <c r="F22" i="24"/>
  <c r="F54" i="24"/>
  <c r="J78" i="25"/>
  <c r="F60" i="27"/>
  <c r="H48" i="28"/>
  <c r="H8" i="26"/>
  <c r="K18" i="28"/>
  <c r="K66" i="28"/>
  <c r="J17" i="20"/>
  <c r="J73" i="20"/>
  <c r="K28" i="25"/>
  <c r="K47" i="25"/>
  <c r="K69" i="25"/>
  <c r="E77" i="27"/>
  <c r="G78" i="29"/>
  <c r="K78" i="22"/>
  <c r="F19" i="24"/>
  <c r="F51" i="24"/>
  <c r="H14" i="26"/>
  <c r="H30" i="26"/>
  <c r="H46" i="26"/>
  <c r="H62" i="26"/>
  <c r="F9" i="27"/>
  <c r="F41" i="27"/>
  <c r="F73" i="27"/>
  <c r="K52" i="28"/>
  <c r="H61" i="28"/>
  <c r="K9" i="29"/>
  <c r="K17" i="29"/>
  <c r="K25" i="29"/>
  <c r="K33" i="29"/>
  <c r="K41" i="29"/>
  <c r="K49" i="29"/>
  <c r="K57" i="29"/>
  <c r="D78" i="29"/>
  <c r="K65" i="29"/>
  <c r="K73" i="29"/>
  <c r="J35" i="20"/>
  <c r="J67" i="20"/>
  <c r="E77" i="21"/>
  <c r="M37" i="22"/>
  <c r="M69" i="22"/>
  <c r="F30" i="24"/>
  <c r="F62" i="24"/>
  <c r="F12" i="27"/>
  <c r="H8" i="28"/>
  <c r="K55" i="28"/>
  <c r="E55" i="28" s="1"/>
  <c r="K26" i="28"/>
  <c r="E26" i="28" s="1"/>
  <c r="E78" i="21"/>
  <c r="M66" i="22"/>
  <c r="K12" i="25"/>
  <c r="K31" i="25"/>
  <c r="K53" i="25"/>
  <c r="K76" i="25"/>
  <c r="H45" i="26"/>
  <c r="K69" i="28"/>
  <c r="I78" i="25"/>
  <c r="K44" i="28"/>
  <c r="H53" i="28"/>
  <c r="K10" i="29"/>
  <c r="K18" i="29"/>
  <c r="K26" i="29"/>
  <c r="K34" i="29"/>
  <c r="K42" i="29"/>
  <c r="K50" i="29"/>
  <c r="K58" i="29"/>
  <c r="K66" i="29"/>
  <c r="K74" i="29"/>
  <c r="M25" i="22"/>
  <c r="D78" i="22"/>
  <c r="M57" i="22"/>
  <c r="F78" i="26"/>
  <c r="F20" i="27"/>
  <c r="F78" i="28"/>
  <c r="I77" i="20"/>
  <c r="H24" i="26"/>
  <c r="H27" i="28"/>
  <c r="H75" i="28"/>
  <c r="E75" i="28" s="1"/>
  <c r="M34" i="22"/>
  <c r="M70" i="22"/>
  <c r="K13" i="25"/>
  <c r="K36" i="25"/>
  <c r="K55" i="25"/>
  <c r="F58" i="27"/>
  <c r="H38" i="28"/>
  <c r="F27" i="24"/>
  <c r="F59" i="24"/>
  <c r="F17" i="27"/>
  <c r="F49" i="27"/>
  <c r="K36" i="28"/>
  <c r="H45" i="28"/>
  <c r="K11" i="29"/>
  <c r="K19" i="29"/>
  <c r="K27" i="29"/>
  <c r="K35" i="29"/>
  <c r="K43" i="29"/>
  <c r="K51" i="29"/>
  <c r="K59" i="29"/>
  <c r="K67" i="29"/>
  <c r="K75" i="29"/>
  <c r="J27" i="20"/>
  <c r="J59" i="20"/>
  <c r="H12" i="21"/>
  <c r="H28" i="21"/>
  <c r="H44" i="21"/>
  <c r="H60" i="21"/>
  <c r="H76" i="21"/>
  <c r="M13" i="22"/>
  <c r="M45" i="22"/>
  <c r="L78" i="22"/>
  <c r="F38" i="24"/>
  <c r="F70" i="24"/>
  <c r="H11" i="26"/>
  <c r="K63" i="28"/>
  <c r="I77" i="22"/>
  <c r="I79" i="22" s="1"/>
  <c r="F41" i="24"/>
  <c r="H72" i="26"/>
  <c r="M38" i="22"/>
  <c r="F36" i="24"/>
  <c r="K15" i="25"/>
  <c r="K37" i="25"/>
  <c r="K60" i="25"/>
  <c r="H13" i="26"/>
  <c r="H23" i="21"/>
  <c r="H39" i="21"/>
  <c r="H55" i="21"/>
  <c r="H71" i="21"/>
  <c r="K28" i="28"/>
  <c r="H37" i="28"/>
  <c r="M78" i="28"/>
  <c r="K12" i="29"/>
  <c r="K20" i="29"/>
  <c r="K28" i="29"/>
  <c r="K36" i="29"/>
  <c r="K44" i="29"/>
  <c r="K52" i="29"/>
  <c r="K60" i="29"/>
  <c r="K68" i="29"/>
  <c r="K76" i="29"/>
  <c r="H77" i="22"/>
  <c r="M33" i="22"/>
  <c r="M65" i="22"/>
  <c r="F28" i="27"/>
  <c r="E17" i="28"/>
  <c r="N17" i="28" s="1"/>
  <c r="K39" i="28"/>
  <c r="E39" i="28" s="1"/>
  <c r="N39" i="28" s="1"/>
  <c r="H64" i="28"/>
  <c r="J18" i="20"/>
  <c r="H35" i="28"/>
  <c r="F78" i="22"/>
  <c r="K20" i="25"/>
  <c r="K39" i="25"/>
  <c r="K61" i="25"/>
  <c r="H61" i="26"/>
  <c r="F35" i="24"/>
  <c r="F67" i="24"/>
  <c r="H22" i="26"/>
  <c r="H38" i="26"/>
  <c r="H54" i="26"/>
  <c r="H70" i="26"/>
  <c r="F25" i="27"/>
  <c r="F57" i="27"/>
  <c r="D78" i="27"/>
  <c r="K20" i="28"/>
  <c r="H29" i="28"/>
  <c r="K13" i="29"/>
  <c r="K21" i="29"/>
  <c r="K29" i="29"/>
  <c r="K37" i="29"/>
  <c r="K45" i="29"/>
  <c r="K53" i="29"/>
  <c r="K61" i="29"/>
  <c r="K69" i="29"/>
  <c r="H77" i="20"/>
  <c r="J19" i="20"/>
  <c r="J51" i="20"/>
  <c r="M21" i="22"/>
  <c r="M53" i="22"/>
  <c r="F14" i="24"/>
  <c r="F46" i="24"/>
  <c r="J77" i="25"/>
  <c r="F36" i="27"/>
  <c r="J50" i="20"/>
  <c r="H40" i="26"/>
  <c r="F23" i="27"/>
  <c r="H11" i="28"/>
  <c r="J9" i="20"/>
  <c r="M58" i="22"/>
  <c r="K21" i="25"/>
  <c r="K44" i="25"/>
  <c r="K63" i="25"/>
  <c r="H14" i="28"/>
  <c r="E14" i="28" s="1"/>
  <c r="K21" i="28"/>
  <c r="H30" i="28"/>
  <c r="G77" i="29"/>
  <c r="H27" i="26"/>
  <c r="H43" i="26"/>
  <c r="H59" i="26"/>
  <c r="H75" i="26"/>
  <c r="K47" i="28"/>
  <c r="H56" i="28"/>
  <c r="E56" i="28" s="1"/>
  <c r="E65" i="28"/>
  <c r="J10" i="20"/>
  <c r="J42" i="20"/>
  <c r="J74" i="20"/>
  <c r="H17" i="21"/>
  <c r="H33" i="21"/>
  <c r="H49" i="21"/>
  <c r="H65" i="21"/>
  <c r="F17" i="24"/>
  <c r="F49" i="24"/>
  <c r="G78" i="26"/>
  <c r="F31" i="27"/>
  <c r="F63" i="27"/>
  <c r="K10" i="28"/>
  <c r="H19" i="28"/>
  <c r="G78" i="28"/>
  <c r="K74" i="28"/>
  <c r="H14" i="21"/>
  <c r="H30" i="21"/>
  <c r="H46" i="21"/>
  <c r="H62" i="21"/>
  <c r="J77" i="22"/>
  <c r="J79" i="22" s="1"/>
  <c r="M14" i="22"/>
  <c r="M46" i="22"/>
  <c r="F12" i="24"/>
  <c r="F44" i="24"/>
  <c r="F76" i="24"/>
  <c r="K14" i="25"/>
  <c r="K22" i="25"/>
  <c r="K30" i="25"/>
  <c r="K38" i="25"/>
  <c r="K46" i="25"/>
  <c r="K54" i="25"/>
  <c r="K62" i="25"/>
  <c r="K70" i="25"/>
  <c r="F34" i="27"/>
  <c r="F66" i="27"/>
  <c r="K13" i="28"/>
  <c r="H22" i="28"/>
  <c r="K31" i="28"/>
  <c r="H40" i="28"/>
  <c r="J34" i="20"/>
  <c r="J66" i="20"/>
  <c r="F25" i="24"/>
  <c r="D78" i="24"/>
  <c r="F57" i="24"/>
  <c r="F7" i="27"/>
  <c r="D77" i="27"/>
  <c r="D79" i="27" s="1"/>
  <c r="F39" i="27"/>
  <c r="F71" i="27"/>
  <c r="K58" i="28"/>
  <c r="H67" i="28"/>
  <c r="M22" i="22"/>
  <c r="M54" i="22"/>
  <c r="F20" i="24"/>
  <c r="F52" i="24"/>
  <c r="K8" i="25"/>
  <c r="K16" i="25"/>
  <c r="K24" i="25"/>
  <c r="K32" i="25"/>
  <c r="K40" i="25"/>
  <c r="K48" i="25"/>
  <c r="K56" i="25"/>
  <c r="K64" i="25"/>
  <c r="K72" i="25"/>
  <c r="F10" i="27"/>
  <c r="F42" i="27"/>
  <c r="F74" i="27"/>
  <c r="K61" i="28"/>
  <c r="H70" i="28"/>
  <c r="F44" i="27"/>
  <c r="F76" i="27"/>
  <c r="K23" i="28"/>
  <c r="H32" i="28"/>
  <c r="E78" i="29"/>
  <c r="F77" i="21"/>
  <c r="H16" i="26"/>
  <c r="H32" i="26"/>
  <c r="H48" i="26"/>
  <c r="H64" i="26"/>
  <c r="K50" i="28"/>
  <c r="E50" i="28" s="1"/>
  <c r="H59" i="28"/>
  <c r="F77" i="29"/>
  <c r="J33" i="20"/>
  <c r="J65" i="20"/>
  <c r="M10" i="22"/>
  <c r="M42" i="22"/>
  <c r="M74" i="22"/>
  <c r="E78" i="24"/>
  <c r="K9" i="25"/>
  <c r="K17" i="25"/>
  <c r="K25" i="25"/>
  <c r="K33" i="25"/>
  <c r="K41" i="25"/>
  <c r="K49" i="25"/>
  <c r="K57" i="25"/>
  <c r="D78" i="25"/>
  <c r="K65" i="25"/>
  <c r="K73" i="25"/>
  <c r="F77" i="28"/>
  <c r="K53" i="28"/>
  <c r="H62" i="28"/>
  <c r="H19" i="26"/>
  <c r="H35" i="26"/>
  <c r="H51" i="26"/>
  <c r="H67" i="26"/>
  <c r="D77" i="28"/>
  <c r="D79" i="28" s="1"/>
  <c r="K15" i="28"/>
  <c r="H24" i="28"/>
  <c r="J26" i="20"/>
  <c r="J58" i="20"/>
  <c r="H9" i="21"/>
  <c r="H25" i="21"/>
  <c r="H41" i="21"/>
  <c r="D78" i="21"/>
  <c r="H57" i="21"/>
  <c r="H73" i="21"/>
  <c r="F33" i="24"/>
  <c r="F65" i="24"/>
  <c r="F15" i="27"/>
  <c r="F47" i="27"/>
  <c r="M77" i="28"/>
  <c r="M79" i="28" s="1"/>
  <c r="K42" i="28"/>
  <c r="H51" i="28"/>
  <c r="E60" i="28"/>
  <c r="N60" i="28" s="1"/>
  <c r="H22" i="21"/>
  <c r="H38" i="21"/>
  <c r="H54" i="21"/>
  <c r="H70" i="21"/>
  <c r="M30" i="22"/>
  <c r="M62" i="22"/>
  <c r="F28" i="24"/>
  <c r="F60" i="24"/>
  <c r="K10" i="25"/>
  <c r="K18" i="25"/>
  <c r="K26" i="25"/>
  <c r="K34" i="25"/>
  <c r="K42" i="25"/>
  <c r="K50" i="25"/>
  <c r="K58" i="25"/>
  <c r="K66" i="25"/>
  <c r="K74" i="25"/>
  <c r="F18" i="27"/>
  <c r="F50" i="27"/>
  <c r="K45" i="28"/>
  <c r="H54" i="28"/>
  <c r="E63" i="28"/>
  <c r="F52" i="27"/>
  <c r="L77" i="28"/>
  <c r="K7" i="28"/>
  <c r="H16" i="28"/>
  <c r="E25" i="28"/>
  <c r="K71" i="28"/>
  <c r="K34" i="28"/>
  <c r="H43" i="28"/>
  <c r="F78" i="29"/>
  <c r="J25" i="20"/>
  <c r="J57" i="20"/>
  <c r="D78" i="20"/>
  <c r="G77" i="21"/>
  <c r="G79" i="21" s="1"/>
  <c r="M18" i="22"/>
  <c r="M50" i="22"/>
  <c r="K11" i="25"/>
  <c r="K19" i="25"/>
  <c r="K27" i="25"/>
  <c r="K35" i="25"/>
  <c r="K43" i="25"/>
  <c r="K51" i="25"/>
  <c r="K59" i="25"/>
  <c r="K67" i="25"/>
  <c r="K75" i="25"/>
  <c r="H21" i="26"/>
  <c r="H37" i="26"/>
  <c r="H53" i="26"/>
  <c r="H69" i="26"/>
  <c r="K37" i="28"/>
  <c r="H46" i="28"/>
  <c r="E66" i="6" l="1"/>
  <c r="O66" i="6" s="1"/>
  <c r="F14" i="1"/>
  <c r="F24" i="1" s="1"/>
  <c r="D79" i="4"/>
  <c r="AL79" i="3"/>
  <c r="CI28" i="3"/>
  <c r="E49" i="28"/>
  <c r="N49" i="28" s="1"/>
  <c r="CI8" i="3"/>
  <c r="E28" i="28"/>
  <c r="N28" i="28" s="1"/>
  <c r="F79" i="21"/>
  <c r="H79" i="20"/>
  <c r="L79" i="28"/>
  <c r="I79" i="20"/>
  <c r="D79" i="12"/>
  <c r="CI12" i="3"/>
  <c r="K69" i="4"/>
  <c r="U69" i="4" s="1"/>
  <c r="AS79" i="3"/>
  <c r="E43" i="28"/>
  <c r="N43" i="28" s="1"/>
  <c r="E44" i="28"/>
  <c r="N44" i="28" s="1"/>
  <c r="E52" i="28"/>
  <c r="N52" i="28" s="1"/>
  <c r="F79" i="19"/>
  <c r="N79" i="14"/>
  <c r="I79" i="4"/>
  <c r="K53" i="4"/>
  <c r="O79" i="4"/>
  <c r="K45" i="4"/>
  <c r="U45" i="4" s="1"/>
  <c r="K25" i="4"/>
  <c r="U25" i="4" s="1"/>
  <c r="E79" i="21"/>
  <c r="K21" i="4"/>
  <c r="J79" i="25"/>
  <c r="E69" i="28"/>
  <c r="N69" i="28" s="1"/>
  <c r="E79" i="3"/>
  <c r="G79" i="29"/>
  <c r="E29" i="28"/>
  <c r="N29" i="28" s="1"/>
  <c r="H79" i="22"/>
  <c r="E68" i="28"/>
  <c r="G79" i="22"/>
  <c r="N79" i="13"/>
  <c r="E79" i="7"/>
  <c r="CN79" i="3"/>
  <c r="BM79" i="3"/>
  <c r="K54" i="4"/>
  <c r="U54" i="4" s="1"/>
  <c r="CG79" i="3"/>
  <c r="E41" i="28"/>
  <c r="H116" i="1"/>
  <c r="AH79" i="3"/>
  <c r="D79" i="26"/>
  <c r="R79" i="3"/>
  <c r="D79" i="23"/>
  <c r="K8" i="4"/>
  <c r="U8" i="4" s="1"/>
  <c r="K61" i="4"/>
  <c r="BI79" i="3"/>
  <c r="BA79" i="3"/>
  <c r="E79" i="27"/>
  <c r="U79" i="3"/>
  <c r="BH79" i="3"/>
  <c r="AX79" i="3"/>
  <c r="G79" i="3"/>
  <c r="I78" i="5"/>
  <c r="J79" i="28"/>
  <c r="K62" i="4"/>
  <c r="U62" i="4" s="1"/>
  <c r="K37" i="4"/>
  <c r="U37" i="4" s="1"/>
  <c r="L79" i="4"/>
  <c r="BQ79" i="3"/>
  <c r="AP79" i="3"/>
  <c r="X79" i="3"/>
  <c r="E19" i="28"/>
  <c r="N19" i="28" s="1"/>
  <c r="E59" i="28"/>
  <c r="N59" i="28" s="1"/>
  <c r="E21" i="28"/>
  <c r="N21" i="28" s="1"/>
  <c r="E10" i="28"/>
  <c r="N10" i="28" s="1"/>
  <c r="F79" i="13"/>
  <c r="E79" i="19"/>
  <c r="E79" i="14"/>
  <c r="K56" i="4"/>
  <c r="P79" i="4"/>
  <c r="K46" i="4"/>
  <c r="U46" i="4" s="1"/>
  <c r="K13" i="4"/>
  <c r="G14" i="1"/>
  <c r="G24" i="1" s="1"/>
  <c r="E66" i="28"/>
  <c r="N66" i="28" s="1"/>
  <c r="M79" i="14"/>
  <c r="K40" i="4"/>
  <c r="U40" i="4" s="1"/>
  <c r="Z79" i="3"/>
  <c r="BL79" i="3"/>
  <c r="BR79" i="3"/>
  <c r="H79" i="2"/>
  <c r="N50" i="28"/>
  <c r="N14" i="28"/>
  <c r="N26" i="28"/>
  <c r="O58" i="6"/>
  <c r="O56" i="6"/>
  <c r="N75" i="28"/>
  <c r="N56" i="28"/>
  <c r="O32" i="6"/>
  <c r="N12" i="28"/>
  <c r="E11" i="28"/>
  <c r="E27" i="28"/>
  <c r="K78" i="29"/>
  <c r="E13" i="28"/>
  <c r="F79" i="22"/>
  <c r="E45" i="28"/>
  <c r="F77" i="24"/>
  <c r="E50" i="6"/>
  <c r="E18" i="6"/>
  <c r="E52" i="6"/>
  <c r="O31" i="13"/>
  <c r="L79" i="6"/>
  <c r="O55" i="13"/>
  <c r="E30" i="6"/>
  <c r="O23" i="13"/>
  <c r="K36" i="4"/>
  <c r="E53" i="6"/>
  <c r="U11" i="4"/>
  <c r="E24" i="28"/>
  <c r="E31" i="28"/>
  <c r="K78" i="28"/>
  <c r="D79" i="24"/>
  <c r="F78" i="16"/>
  <c r="E44" i="6"/>
  <c r="O57" i="13"/>
  <c r="D78" i="13"/>
  <c r="O78" i="13" s="1"/>
  <c r="O25" i="13"/>
  <c r="R77" i="19"/>
  <c r="D79" i="19"/>
  <c r="E61" i="6"/>
  <c r="D79" i="8"/>
  <c r="K20" i="4"/>
  <c r="E37" i="6"/>
  <c r="E35" i="6"/>
  <c r="U61" i="4"/>
  <c r="N63" i="28"/>
  <c r="K78" i="25"/>
  <c r="E15" i="28"/>
  <c r="E58" i="28"/>
  <c r="H77" i="26"/>
  <c r="E61" i="28"/>
  <c r="D79" i="22"/>
  <c r="E10" i="6"/>
  <c r="E54" i="6"/>
  <c r="E22" i="6"/>
  <c r="H79" i="29"/>
  <c r="E20" i="6"/>
  <c r="O69" i="13"/>
  <c r="O37" i="13"/>
  <c r="E79" i="20"/>
  <c r="E68" i="6"/>
  <c r="E79" i="26"/>
  <c r="E62" i="6"/>
  <c r="U29" i="4"/>
  <c r="F79" i="29"/>
  <c r="E64" i="28"/>
  <c r="D79" i="25"/>
  <c r="N68" i="28"/>
  <c r="E37" i="28"/>
  <c r="G79" i="26"/>
  <c r="E35" i="28"/>
  <c r="E72" i="28"/>
  <c r="E42" i="28"/>
  <c r="G79" i="28"/>
  <c r="M77" i="22"/>
  <c r="E72" i="6"/>
  <c r="M79" i="6"/>
  <c r="O65" i="13"/>
  <c r="O33" i="13"/>
  <c r="O59" i="13"/>
  <c r="O27" i="13"/>
  <c r="E12" i="6"/>
  <c r="O51" i="13"/>
  <c r="O19" i="13"/>
  <c r="E28" i="6"/>
  <c r="O45" i="13"/>
  <c r="O13" i="13"/>
  <c r="N38" i="28"/>
  <c r="E45" i="6"/>
  <c r="E42" i="6"/>
  <c r="U53" i="4"/>
  <c r="E31" i="6"/>
  <c r="E49" i="6"/>
  <c r="E16" i="28"/>
  <c r="E71" i="28"/>
  <c r="E51" i="28"/>
  <c r="E34" i="28"/>
  <c r="F79" i="28"/>
  <c r="E76" i="28"/>
  <c r="E74" i="28"/>
  <c r="E47" i="28"/>
  <c r="E57" i="28"/>
  <c r="E8" i="28"/>
  <c r="N73" i="28"/>
  <c r="K77" i="29"/>
  <c r="K77" i="25"/>
  <c r="E20" i="28"/>
  <c r="K79" i="22"/>
  <c r="E34" i="6"/>
  <c r="E46" i="6"/>
  <c r="E14" i="6"/>
  <c r="O47" i="13"/>
  <c r="O15" i="13"/>
  <c r="K78" i="6"/>
  <c r="E36" i="6"/>
  <c r="O73" i="13"/>
  <c r="D79" i="6"/>
  <c r="E29" i="6"/>
  <c r="E21" i="6"/>
  <c r="E13" i="6"/>
  <c r="J77" i="20"/>
  <c r="E16" i="6"/>
  <c r="R79" i="14"/>
  <c r="G79" i="19"/>
  <c r="H79" i="19"/>
  <c r="E41" i="6"/>
  <c r="U7" i="4"/>
  <c r="E46" i="28"/>
  <c r="K77" i="28"/>
  <c r="F78" i="27"/>
  <c r="J78" i="20"/>
  <c r="H78" i="21"/>
  <c r="E7" i="28"/>
  <c r="F78" i="24"/>
  <c r="N65" i="28"/>
  <c r="E36" i="28"/>
  <c r="E54" i="28"/>
  <c r="M78" i="22"/>
  <c r="E62" i="28"/>
  <c r="E70" i="28"/>
  <c r="E23" i="28"/>
  <c r="D79" i="29"/>
  <c r="E22" i="28"/>
  <c r="N41" i="28"/>
  <c r="E30" i="28"/>
  <c r="E18" i="28"/>
  <c r="E79" i="25"/>
  <c r="H78" i="28"/>
  <c r="E64" i="6"/>
  <c r="I79" i="25"/>
  <c r="E79" i="22"/>
  <c r="F77" i="12"/>
  <c r="H78" i="15"/>
  <c r="O41" i="13"/>
  <c r="O9" i="13"/>
  <c r="M79" i="13"/>
  <c r="D77" i="13"/>
  <c r="O7" i="13"/>
  <c r="E74" i="6"/>
  <c r="E8" i="6"/>
  <c r="E25" i="6"/>
  <c r="U21" i="4"/>
  <c r="U59" i="4"/>
  <c r="E48" i="28"/>
  <c r="F79" i="26"/>
  <c r="H77" i="21"/>
  <c r="N25" i="28"/>
  <c r="E53" i="28"/>
  <c r="N55" i="28"/>
  <c r="F79" i="25"/>
  <c r="L79" i="22"/>
  <c r="E26" i="6"/>
  <c r="E70" i="6"/>
  <c r="E38" i="6"/>
  <c r="O53" i="13"/>
  <c r="O21" i="13"/>
  <c r="E17" i="6"/>
  <c r="F79" i="15"/>
  <c r="E79" i="13"/>
  <c r="F77" i="7"/>
  <c r="E60" i="6"/>
  <c r="U56" i="4"/>
  <c r="U13" i="4"/>
  <c r="E32" i="28"/>
  <c r="E67" i="28"/>
  <c r="F77" i="27"/>
  <c r="F79" i="27" s="1"/>
  <c r="H78" i="26"/>
  <c r="E79" i="24"/>
  <c r="D79" i="21"/>
  <c r="I79" i="29"/>
  <c r="E79" i="29"/>
  <c r="E40" i="28"/>
  <c r="E24" i="6"/>
  <c r="O49" i="13"/>
  <c r="O17" i="13"/>
  <c r="O75" i="13"/>
  <c r="O43" i="13"/>
  <c r="O11" i="13"/>
  <c r="E76" i="6"/>
  <c r="O63" i="13"/>
  <c r="O67" i="13"/>
  <c r="O35" i="13"/>
  <c r="K77" i="6"/>
  <c r="O61" i="13"/>
  <c r="O29" i="13"/>
  <c r="E40" i="6"/>
  <c r="O39" i="13"/>
  <c r="L79" i="13"/>
  <c r="O71" i="13"/>
  <c r="E48" i="6"/>
  <c r="E79" i="16"/>
  <c r="U16" i="4"/>
  <c r="U73" i="4"/>
  <c r="K52" i="4"/>
  <c r="E69" i="6"/>
  <c r="U27" i="4"/>
  <c r="F78" i="12"/>
  <c r="K32" i="4"/>
  <c r="O54" i="13"/>
  <c r="G78" i="11"/>
  <c r="O48" i="13"/>
  <c r="K74" i="4"/>
  <c r="K42" i="4"/>
  <c r="K10" i="4"/>
  <c r="K79" i="14"/>
  <c r="O26" i="13"/>
  <c r="O36" i="13"/>
  <c r="O64" i="13"/>
  <c r="E19" i="6"/>
  <c r="O16" i="13"/>
  <c r="E15" i="6"/>
  <c r="M79" i="4"/>
  <c r="H77" i="28"/>
  <c r="O34" i="13"/>
  <c r="CU21" i="3"/>
  <c r="AZ79" i="3"/>
  <c r="K31" i="4"/>
  <c r="G77" i="11"/>
  <c r="CI62" i="3"/>
  <c r="CU62" i="3" s="1"/>
  <c r="CI51" i="3"/>
  <c r="CU51" i="3" s="1"/>
  <c r="CI35" i="3"/>
  <c r="CU35" i="3" s="1"/>
  <c r="AJ79" i="3"/>
  <c r="CT79" i="3"/>
  <c r="O52" i="13"/>
  <c r="CI42" i="3"/>
  <c r="CU42" i="3" s="1"/>
  <c r="K68" i="4"/>
  <c r="R78" i="19"/>
  <c r="T79" i="14"/>
  <c r="E71" i="6"/>
  <c r="H77" i="6"/>
  <c r="E7" i="6"/>
  <c r="O24" i="13"/>
  <c r="O40" i="13"/>
  <c r="D79" i="9"/>
  <c r="K66" i="4"/>
  <c r="K34" i="4"/>
  <c r="I79" i="28"/>
  <c r="D79" i="10"/>
  <c r="E27" i="6"/>
  <c r="O76" i="13"/>
  <c r="CU18" i="3"/>
  <c r="BY79" i="3"/>
  <c r="N78" i="4"/>
  <c r="CU31" i="3"/>
  <c r="CU15" i="3"/>
  <c r="K74" i="2"/>
  <c r="P74" i="2"/>
  <c r="O74" i="2"/>
  <c r="L74" i="2"/>
  <c r="N74" i="2"/>
  <c r="M74" i="2"/>
  <c r="K76" i="4"/>
  <c r="T79" i="3"/>
  <c r="CI49" i="3"/>
  <c r="CU49" i="3" s="1"/>
  <c r="CI72" i="3"/>
  <c r="CU72" i="3" s="1"/>
  <c r="O68" i="13"/>
  <c r="O76" i="2"/>
  <c r="N76" i="2"/>
  <c r="M76" i="2"/>
  <c r="K76" i="2"/>
  <c r="L76" i="2"/>
  <c r="P76" i="2"/>
  <c r="CI47" i="3"/>
  <c r="CU47" i="3" s="1"/>
  <c r="CU8" i="3"/>
  <c r="J79" i="6"/>
  <c r="U77" i="14"/>
  <c r="U79" i="14" s="1"/>
  <c r="I79" i="6"/>
  <c r="E67" i="6"/>
  <c r="H79" i="13"/>
  <c r="U49" i="4"/>
  <c r="U17" i="4"/>
  <c r="O58" i="13"/>
  <c r="K70" i="4"/>
  <c r="K38" i="4"/>
  <c r="L66" i="2"/>
  <c r="O66" i="2"/>
  <c r="N66" i="2"/>
  <c r="M66" i="2"/>
  <c r="K66" i="2"/>
  <c r="P66" i="2"/>
  <c r="K70" i="2"/>
  <c r="P70" i="2"/>
  <c r="M70" i="2"/>
  <c r="O70" i="2"/>
  <c r="L70" i="2"/>
  <c r="N70" i="2"/>
  <c r="O28" i="13"/>
  <c r="CI46" i="3"/>
  <c r="CI59" i="3"/>
  <c r="CI56" i="3"/>
  <c r="CI40" i="3"/>
  <c r="CI61" i="3"/>
  <c r="N72" i="2"/>
  <c r="M72" i="2"/>
  <c r="K72" i="2"/>
  <c r="L72" i="2"/>
  <c r="P72" i="2"/>
  <c r="O72" i="2"/>
  <c r="BF79" i="3"/>
  <c r="CU44" i="3"/>
  <c r="J79" i="19"/>
  <c r="G79" i="13"/>
  <c r="E57" i="6"/>
  <c r="H78" i="6"/>
  <c r="Q79" i="14"/>
  <c r="D79" i="14"/>
  <c r="F77" i="16"/>
  <c r="K30" i="4"/>
  <c r="T79" i="4"/>
  <c r="O42" i="13"/>
  <c r="K43" i="4"/>
  <c r="G79" i="6"/>
  <c r="U65" i="4"/>
  <c r="G79" i="4"/>
  <c r="O38" i="13"/>
  <c r="E11" i="6"/>
  <c r="M79" i="3"/>
  <c r="K24" i="4"/>
  <c r="CU28" i="3"/>
  <c r="CU12" i="3"/>
  <c r="CU33" i="3"/>
  <c r="CU17" i="3"/>
  <c r="D79" i="15"/>
  <c r="CU19" i="3"/>
  <c r="CI57" i="3"/>
  <c r="CU57" i="3" s="1"/>
  <c r="CL78" i="3"/>
  <c r="CI45" i="3"/>
  <c r="CU45" i="3" s="1"/>
  <c r="CI66" i="3"/>
  <c r="CU66" i="3" s="1"/>
  <c r="H14" i="1"/>
  <c r="C24" i="1"/>
  <c r="H24" i="1" s="1"/>
  <c r="E79" i="15"/>
  <c r="D79" i="16"/>
  <c r="K60" i="4"/>
  <c r="K28" i="4"/>
  <c r="K26" i="4"/>
  <c r="O14" i="13"/>
  <c r="E51" i="6"/>
  <c r="K71" i="4"/>
  <c r="K39" i="4"/>
  <c r="K75" i="4"/>
  <c r="F79" i="11"/>
  <c r="K64" i="4"/>
  <c r="CU29" i="3"/>
  <c r="CU13" i="3"/>
  <c r="E33" i="6"/>
  <c r="K44" i="4"/>
  <c r="H77" i="15"/>
  <c r="S79" i="4"/>
  <c r="CI70" i="3"/>
  <c r="CI43" i="3"/>
  <c r="CU43" i="3" s="1"/>
  <c r="CI50" i="3"/>
  <c r="CI34" i="3"/>
  <c r="CI71" i="3"/>
  <c r="CU71" i="3" s="1"/>
  <c r="J79" i="4"/>
  <c r="O79" i="19"/>
  <c r="P79" i="19"/>
  <c r="L79" i="14"/>
  <c r="I79" i="14"/>
  <c r="O22" i="13"/>
  <c r="O62" i="13"/>
  <c r="E39" i="6"/>
  <c r="E73" i="6"/>
  <c r="E9" i="6"/>
  <c r="U63" i="4"/>
  <c r="N77" i="4"/>
  <c r="K19" i="4"/>
  <c r="O46" i="13"/>
  <c r="E59" i="6"/>
  <c r="K58" i="4"/>
  <c r="CU26" i="3"/>
  <c r="CU10" i="3"/>
  <c r="CU55" i="3"/>
  <c r="CU39" i="3"/>
  <c r="CU23" i="3"/>
  <c r="Q79" i="19"/>
  <c r="CU68" i="3"/>
  <c r="O12" i="13"/>
  <c r="I77" i="5"/>
  <c r="D79" i="5"/>
  <c r="E47" i="6"/>
  <c r="AK79" i="3"/>
  <c r="AC79" i="3"/>
  <c r="N68" i="2"/>
  <c r="M68" i="2"/>
  <c r="K68" i="2"/>
  <c r="L68" i="2"/>
  <c r="P68" i="2"/>
  <c r="O68" i="2"/>
  <c r="CI41" i="3"/>
  <c r="CU41" i="3" s="1"/>
  <c r="K50" i="4"/>
  <c r="CU24" i="3"/>
  <c r="I79" i="19"/>
  <c r="E63" i="6"/>
  <c r="CI64" i="3"/>
  <c r="CI63" i="3"/>
  <c r="J79" i="13"/>
  <c r="O50" i="13"/>
  <c r="J79" i="14"/>
  <c r="E79" i="5"/>
  <c r="O18" i="13"/>
  <c r="U41" i="4"/>
  <c r="U9" i="4"/>
  <c r="E79" i="4"/>
  <c r="K22" i="4"/>
  <c r="F78" i="7"/>
  <c r="O10" i="13"/>
  <c r="O72" i="13"/>
  <c r="CU7" i="3"/>
  <c r="D77" i="3"/>
  <c r="D78" i="3"/>
  <c r="K12" i="4"/>
  <c r="O74" i="13"/>
  <c r="CU75" i="3"/>
  <c r="E55" i="6"/>
  <c r="CI74" i="3"/>
  <c r="CU74" i="3" s="1"/>
  <c r="CI54" i="3"/>
  <c r="CI38" i="3"/>
  <c r="BP79" i="3"/>
  <c r="CI67" i="3"/>
  <c r="CI48" i="3"/>
  <c r="CU48" i="3" s="1"/>
  <c r="R79" i="4"/>
  <c r="L79" i="3"/>
  <c r="CI69" i="3"/>
  <c r="E75" i="6"/>
  <c r="CU76" i="3"/>
  <c r="D79" i="20"/>
  <c r="O30" i="13"/>
  <c r="O70" i="13"/>
  <c r="E23" i="6"/>
  <c r="K14" i="4"/>
  <c r="O66" i="13"/>
  <c r="K67" i="4"/>
  <c r="K51" i="4"/>
  <c r="K35" i="4"/>
  <c r="Q78" i="4"/>
  <c r="O56" i="13"/>
  <c r="O32" i="13"/>
  <c r="E43" i="6"/>
  <c r="E65" i="6"/>
  <c r="CU36" i="3"/>
  <c r="CU20" i="3"/>
  <c r="K48" i="4"/>
  <c r="CU25" i="3"/>
  <c r="CU9" i="3"/>
  <c r="O8" i="13"/>
  <c r="CI73" i="3"/>
  <c r="CU73" i="3" s="1"/>
  <c r="D79" i="11"/>
  <c r="K72" i="4"/>
  <c r="CU27" i="3"/>
  <c r="CU11" i="3"/>
  <c r="CF79" i="3"/>
  <c r="CI65" i="3"/>
  <c r="CU65" i="3" s="1"/>
  <c r="K18" i="4"/>
  <c r="BX79" i="3"/>
  <c r="Q77" i="4"/>
  <c r="E79" i="11"/>
  <c r="CI53" i="3"/>
  <c r="CU53" i="3" s="1"/>
  <c r="CI37" i="3"/>
  <c r="CI58" i="3"/>
  <c r="BN79" i="3"/>
  <c r="CC79" i="3"/>
  <c r="AN79" i="3"/>
  <c r="CB79" i="3"/>
  <c r="AE79" i="3"/>
  <c r="M126" i="1"/>
  <c r="L126" i="1"/>
  <c r="K126" i="1"/>
  <c r="J126" i="1"/>
  <c r="O126" i="1"/>
  <c r="N126" i="1"/>
  <c r="O117" i="1"/>
  <c r="L117" i="1"/>
  <c r="K117" i="1"/>
  <c r="N117" i="1"/>
  <c r="M117" i="1"/>
  <c r="J117" i="1"/>
  <c r="K36" i="2"/>
  <c r="P36" i="2"/>
  <c r="O36" i="2"/>
  <c r="L36" i="2"/>
  <c r="N36" i="2"/>
  <c r="M36" i="2"/>
  <c r="N25" i="1"/>
  <c r="M25" i="1"/>
  <c r="L25" i="1"/>
  <c r="J25" i="1"/>
  <c r="K25" i="1"/>
  <c r="O25" i="1"/>
  <c r="K79" i="3"/>
  <c r="H38" i="1"/>
  <c r="M21" i="1"/>
  <c r="J21" i="1"/>
  <c r="O21" i="1"/>
  <c r="L21" i="1"/>
  <c r="K21" i="1"/>
  <c r="N21" i="1"/>
  <c r="O18" i="2"/>
  <c r="P18" i="2"/>
  <c r="N18" i="2"/>
  <c r="M18" i="2"/>
  <c r="L18" i="2"/>
  <c r="K18" i="2"/>
  <c r="O60" i="13"/>
  <c r="CI60" i="3"/>
  <c r="K11" i="1"/>
  <c r="J11" i="1"/>
  <c r="N11" i="1"/>
  <c r="M11" i="1"/>
  <c r="O11" i="1"/>
  <c r="L11" i="1"/>
  <c r="O97" i="1"/>
  <c r="J97" i="1"/>
  <c r="N97" i="1"/>
  <c r="L97" i="1"/>
  <c r="M97" i="1"/>
  <c r="K97" i="1"/>
  <c r="N57" i="2"/>
  <c r="M57" i="2"/>
  <c r="L57" i="2"/>
  <c r="K57" i="2"/>
  <c r="P57" i="2"/>
  <c r="O57" i="2"/>
  <c r="I78" i="2"/>
  <c r="K86" i="1"/>
  <c r="J86" i="1"/>
  <c r="O86" i="1"/>
  <c r="N86" i="1"/>
  <c r="M86" i="1"/>
  <c r="L86" i="1"/>
  <c r="L33" i="1"/>
  <c r="K33" i="1"/>
  <c r="O33" i="1"/>
  <c r="J33" i="1"/>
  <c r="M33" i="1"/>
  <c r="N33" i="1"/>
  <c r="O31" i="2"/>
  <c r="L31" i="2"/>
  <c r="P31" i="2"/>
  <c r="K31" i="2"/>
  <c r="N31" i="2"/>
  <c r="M31" i="2"/>
  <c r="H104" i="1"/>
  <c r="J110" i="1"/>
  <c r="O110" i="1"/>
  <c r="K110" i="1"/>
  <c r="N110" i="1"/>
  <c r="M110" i="1"/>
  <c r="L110" i="1"/>
  <c r="L112" i="1"/>
  <c r="O112" i="1"/>
  <c r="M112" i="1"/>
  <c r="N112" i="1"/>
  <c r="K112" i="1"/>
  <c r="J112" i="1"/>
  <c r="K127" i="1"/>
  <c r="J127" i="1"/>
  <c r="M127" i="1"/>
  <c r="O127" i="1"/>
  <c r="N127" i="1"/>
  <c r="L127" i="1"/>
  <c r="M72" i="1"/>
  <c r="L72" i="1"/>
  <c r="O72" i="1"/>
  <c r="N72" i="1"/>
  <c r="K72" i="1"/>
  <c r="J72" i="1"/>
  <c r="N41" i="2"/>
  <c r="M41" i="2"/>
  <c r="L41" i="2"/>
  <c r="P41" i="2"/>
  <c r="O41" i="2"/>
  <c r="K41" i="2"/>
  <c r="K45" i="2"/>
  <c r="O45" i="2"/>
  <c r="N45" i="2"/>
  <c r="P45" i="2"/>
  <c r="M45" i="2"/>
  <c r="L45" i="2"/>
  <c r="N9" i="2"/>
  <c r="M9" i="2"/>
  <c r="P9" i="2"/>
  <c r="K9" i="2"/>
  <c r="O9" i="2"/>
  <c r="L9" i="2"/>
  <c r="K90" i="1"/>
  <c r="J90" i="1"/>
  <c r="M90" i="1"/>
  <c r="L90" i="1"/>
  <c r="O90" i="1"/>
  <c r="N90" i="1"/>
  <c r="L46" i="2"/>
  <c r="K46" i="2"/>
  <c r="P46" i="2"/>
  <c r="O46" i="2"/>
  <c r="N46" i="2"/>
  <c r="M46" i="2"/>
  <c r="N43" i="2"/>
  <c r="M43" i="2"/>
  <c r="K43" i="2"/>
  <c r="P43" i="2"/>
  <c r="O43" i="2"/>
  <c r="L43" i="2"/>
  <c r="M128" i="1"/>
  <c r="L128" i="1"/>
  <c r="N128" i="1"/>
  <c r="K128" i="1"/>
  <c r="O128" i="1"/>
  <c r="J128" i="1"/>
  <c r="BB79" i="3"/>
  <c r="O38" i="2"/>
  <c r="N38" i="2"/>
  <c r="M38" i="2"/>
  <c r="L38" i="2"/>
  <c r="K38" i="2"/>
  <c r="P38" i="2"/>
  <c r="AG79" i="3"/>
  <c r="CJ79" i="3"/>
  <c r="CO78" i="3"/>
  <c r="N121" i="1"/>
  <c r="M121" i="1"/>
  <c r="L121" i="1"/>
  <c r="K121" i="1"/>
  <c r="O121" i="1"/>
  <c r="J121" i="1"/>
  <c r="J45" i="1"/>
  <c r="O45" i="1"/>
  <c r="L45" i="1"/>
  <c r="N45" i="1"/>
  <c r="K45" i="1"/>
  <c r="M45" i="1"/>
  <c r="K28" i="2"/>
  <c r="P28" i="2"/>
  <c r="L28" i="2"/>
  <c r="O28" i="2"/>
  <c r="N28" i="2"/>
  <c r="M28" i="2"/>
  <c r="H27" i="1"/>
  <c r="J67" i="1"/>
  <c r="N67" i="1"/>
  <c r="M67" i="1"/>
  <c r="K67" i="1"/>
  <c r="O67" i="1"/>
  <c r="L67" i="1"/>
  <c r="M78" i="1"/>
  <c r="L78" i="1"/>
  <c r="K78" i="1"/>
  <c r="J78" i="1"/>
  <c r="O78" i="1"/>
  <c r="N78" i="1"/>
  <c r="N10" i="2"/>
  <c r="M10" i="2"/>
  <c r="L10" i="2"/>
  <c r="O10" i="2"/>
  <c r="K10" i="2"/>
  <c r="P10" i="2"/>
  <c r="N65" i="1"/>
  <c r="J65" i="1"/>
  <c r="M65" i="1"/>
  <c r="L65" i="1"/>
  <c r="K65" i="1"/>
  <c r="O65" i="1"/>
  <c r="O60" i="1"/>
  <c r="N60" i="1"/>
  <c r="M60" i="1"/>
  <c r="L60" i="1"/>
  <c r="K60" i="1"/>
  <c r="J60" i="1"/>
  <c r="O63" i="2"/>
  <c r="N63" i="2"/>
  <c r="M63" i="2"/>
  <c r="L63" i="2"/>
  <c r="K63" i="2"/>
  <c r="P63" i="2"/>
  <c r="K10" i="1"/>
  <c r="O10" i="1"/>
  <c r="J10" i="1"/>
  <c r="N10" i="1"/>
  <c r="L10" i="1"/>
  <c r="M10" i="1"/>
  <c r="L103" i="1"/>
  <c r="O103" i="1"/>
  <c r="J103" i="1"/>
  <c r="N103" i="1"/>
  <c r="M103" i="1"/>
  <c r="K103" i="1"/>
  <c r="L37" i="1"/>
  <c r="K37" i="1"/>
  <c r="M37" i="1"/>
  <c r="N37" i="1"/>
  <c r="O37" i="1"/>
  <c r="J37" i="1"/>
  <c r="M54" i="1"/>
  <c r="L54" i="1"/>
  <c r="K54" i="1"/>
  <c r="J54" i="1"/>
  <c r="O54" i="1"/>
  <c r="N54" i="1"/>
  <c r="P11" i="2"/>
  <c r="O11" i="2"/>
  <c r="L11" i="2"/>
  <c r="K11" i="2"/>
  <c r="N11" i="2"/>
  <c r="M11" i="2"/>
  <c r="O87" i="1"/>
  <c r="N87" i="1"/>
  <c r="M87" i="1"/>
  <c r="J87" i="1"/>
  <c r="L87" i="1"/>
  <c r="K87" i="1"/>
  <c r="S79" i="3"/>
  <c r="N8" i="1"/>
  <c r="M8" i="1"/>
  <c r="K8" i="1"/>
  <c r="J8" i="1"/>
  <c r="L8" i="1"/>
  <c r="O8" i="1"/>
  <c r="K71" i="1"/>
  <c r="M71" i="1"/>
  <c r="O71" i="1"/>
  <c r="N71" i="1"/>
  <c r="J71" i="1"/>
  <c r="L71" i="1"/>
  <c r="L59" i="1"/>
  <c r="K59" i="1"/>
  <c r="J59" i="1"/>
  <c r="N59" i="1"/>
  <c r="M59" i="1"/>
  <c r="O59" i="1"/>
  <c r="M16" i="1"/>
  <c r="L16" i="1"/>
  <c r="O16" i="1"/>
  <c r="K16" i="1"/>
  <c r="N16" i="1"/>
  <c r="J16" i="1"/>
  <c r="O7" i="1"/>
  <c r="N7" i="1"/>
  <c r="M7" i="1"/>
  <c r="J7" i="1"/>
  <c r="L7" i="1"/>
  <c r="K7" i="1"/>
  <c r="O14" i="2"/>
  <c r="N14" i="2"/>
  <c r="M14" i="2"/>
  <c r="L14" i="2"/>
  <c r="K14" i="2"/>
  <c r="P14" i="2"/>
  <c r="H39" i="1"/>
  <c r="C50" i="1"/>
  <c r="H50" i="1" s="1"/>
  <c r="N39" i="2"/>
  <c r="P39" i="2"/>
  <c r="O39" i="2"/>
  <c r="M39" i="2"/>
  <c r="L39" i="2"/>
  <c r="K39" i="2"/>
  <c r="Q79" i="3"/>
  <c r="BE79" i="3"/>
  <c r="P79" i="3"/>
  <c r="O20" i="2"/>
  <c r="P20" i="2"/>
  <c r="N20" i="2"/>
  <c r="M20" i="2"/>
  <c r="L20" i="2"/>
  <c r="K20" i="2"/>
  <c r="E130" i="1"/>
  <c r="E132" i="1" s="1"/>
  <c r="CA79" i="3"/>
  <c r="L19" i="1"/>
  <c r="K19" i="1"/>
  <c r="J19" i="1"/>
  <c r="N19" i="1"/>
  <c r="M19" i="1"/>
  <c r="O19" i="1"/>
  <c r="J92" i="1"/>
  <c r="O92" i="1"/>
  <c r="N92" i="1"/>
  <c r="K92" i="1"/>
  <c r="M92" i="1"/>
  <c r="L92" i="1"/>
  <c r="S79" i="14"/>
  <c r="CE79" i="3"/>
  <c r="O48" i="2"/>
  <c r="P48" i="2"/>
  <c r="N48" i="2"/>
  <c r="M48" i="2"/>
  <c r="L48" i="2"/>
  <c r="K48" i="2"/>
  <c r="K28" i="1"/>
  <c r="J28" i="1"/>
  <c r="O28" i="1"/>
  <c r="N28" i="1"/>
  <c r="L28" i="1"/>
  <c r="M28" i="1"/>
  <c r="BT79" i="3"/>
  <c r="L80" i="1"/>
  <c r="O80" i="1"/>
  <c r="M80" i="1"/>
  <c r="N80" i="1"/>
  <c r="K80" i="1"/>
  <c r="J80" i="1"/>
  <c r="M48" i="1"/>
  <c r="L48" i="1"/>
  <c r="O48" i="1"/>
  <c r="N48" i="1"/>
  <c r="K48" i="1"/>
  <c r="J48" i="1"/>
  <c r="J111" i="1"/>
  <c r="K111" i="1"/>
  <c r="L111" i="1"/>
  <c r="O111" i="1"/>
  <c r="N111" i="1"/>
  <c r="M111" i="1"/>
  <c r="L21" i="2"/>
  <c r="K21" i="2"/>
  <c r="P21" i="2"/>
  <c r="O21" i="2"/>
  <c r="N21" i="2"/>
  <c r="M21" i="2"/>
  <c r="N15" i="1"/>
  <c r="M15" i="1"/>
  <c r="O15" i="1"/>
  <c r="J15" i="1"/>
  <c r="K15" i="1"/>
  <c r="L15" i="1"/>
  <c r="H12" i="1"/>
  <c r="M96" i="1"/>
  <c r="L96" i="1"/>
  <c r="N96" i="1"/>
  <c r="O96" i="1"/>
  <c r="K96" i="1"/>
  <c r="J96" i="1"/>
  <c r="M70" i="1"/>
  <c r="L70" i="1"/>
  <c r="O70" i="1"/>
  <c r="K70" i="1"/>
  <c r="J70" i="1"/>
  <c r="N70" i="1"/>
  <c r="O40" i="1"/>
  <c r="N40" i="1"/>
  <c r="K40" i="1"/>
  <c r="L40" i="1"/>
  <c r="J40" i="1"/>
  <c r="M40" i="1"/>
  <c r="O82" i="1"/>
  <c r="N82" i="1"/>
  <c r="M82" i="1"/>
  <c r="K82" i="1"/>
  <c r="J82" i="1"/>
  <c r="L82" i="1"/>
  <c r="D79" i="2"/>
  <c r="L33" i="2"/>
  <c r="K33" i="2"/>
  <c r="P33" i="2"/>
  <c r="N33" i="2"/>
  <c r="M33" i="2"/>
  <c r="O33" i="2"/>
  <c r="P35" i="2"/>
  <c r="M35" i="2"/>
  <c r="O35" i="2"/>
  <c r="L35" i="2"/>
  <c r="K35" i="2"/>
  <c r="N35" i="2"/>
  <c r="O44" i="13"/>
  <c r="BW79" i="3"/>
  <c r="N89" i="1"/>
  <c r="M89" i="1"/>
  <c r="L89" i="1"/>
  <c r="O89" i="1"/>
  <c r="K89" i="1"/>
  <c r="J89" i="1"/>
  <c r="AQ79" i="3"/>
  <c r="O12" i="2"/>
  <c r="N12" i="2"/>
  <c r="M12" i="2"/>
  <c r="L12" i="2"/>
  <c r="K12" i="2"/>
  <c r="P12" i="2"/>
  <c r="J62" i="1"/>
  <c r="L62" i="1"/>
  <c r="O62" i="1"/>
  <c r="K62" i="1"/>
  <c r="N62" i="1"/>
  <c r="M62" i="1"/>
  <c r="BK79" i="3"/>
  <c r="M118" i="1"/>
  <c r="L118" i="1"/>
  <c r="K118" i="1"/>
  <c r="J118" i="1"/>
  <c r="O118" i="1"/>
  <c r="N118" i="1"/>
  <c r="M124" i="1"/>
  <c r="L124" i="1"/>
  <c r="N124" i="1"/>
  <c r="K124" i="1"/>
  <c r="J124" i="1"/>
  <c r="O124" i="1"/>
  <c r="M40" i="2"/>
  <c r="L40" i="2"/>
  <c r="K40" i="2"/>
  <c r="P40" i="2"/>
  <c r="O40" i="2"/>
  <c r="N40" i="2"/>
  <c r="H29" i="1"/>
  <c r="L32" i="1"/>
  <c r="N32" i="1"/>
  <c r="O32" i="1"/>
  <c r="K32" i="1"/>
  <c r="J32" i="1"/>
  <c r="M32" i="1"/>
  <c r="M26" i="1"/>
  <c r="L26" i="1"/>
  <c r="O26" i="1"/>
  <c r="N26" i="1"/>
  <c r="K26" i="1"/>
  <c r="J26" i="1"/>
  <c r="G130" i="1"/>
  <c r="G132" i="1" s="1"/>
  <c r="L13" i="1"/>
  <c r="K13" i="1"/>
  <c r="O13" i="1"/>
  <c r="N13" i="1"/>
  <c r="J13" i="1"/>
  <c r="M13" i="1"/>
  <c r="K17" i="2"/>
  <c r="P17" i="2"/>
  <c r="M17" i="2"/>
  <c r="O17" i="2"/>
  <c r="L17" i="2"/>
  <c r="N17" i="2"/>
  <c r="L74" i="1"/>
  <c r="N74" i="1"/>
  <c r="M74" i="1"/>
  <c r="J74" i="1"/>
  <c r="K74" i="1"/>
  <c r="O74" i="1"/>
  <c r="AT79" i="3"/>
  <c r="M55" i="1"/>
  <c r="J55" i="1"/>
  <c r="N55" i="1"/>
  <c r="L55" i="1"/>
  <c r="K55" i="1"/>
  <c r="O55" i="1"/>
  <c r="V79" i="3"/>
  <c r="O107" i="1"/>
  <c r="L107" i="1"/>
  <c r="K107" i="1"/>
  <c r="J107" i="1"/>
  <c r="N107" i="1"/>
  <c r="M107" i="1"/>
  <c r="L7" i="2"/>
  <c r="K7" i="2"/>
  <c r="P7" i="2"/>
  <c r="N7" i="2"/>
  <c r="O7" i="2"/>
  <c r="M7" i="2"/>
  <c r="I77" i="2"/>
  <c r="M94" i="1"/>
  <c r="L94" i="1"/>
  <c r="K94" i="1"/>
  <c r="J94" i="1"/>
  <c r="O94" i="1"/>
  <c r="N94" i="1"/>
  <c r="CI22" i="3"/>
  <c r="CU22" i="3" s="1"/>
  <c r="M30" i="1"/>
  <c r="L30" i="1"/>
  <c r="K30" i="1"/>
  <c r="J30" i="1"/>
  <c r="O30" i="1"/>
  <c r="N30" i="1"/>
  <c r="M50" i="2"/>
  <c r="L50" i="2"/>
  <c r="K50" i="2"/>
  <c r="P50" i="2"/>
  <c r="N50" i="2"/>
  <c r="O50" i="2"/>
  <c r="J46" i="1"/>
  <c r="O46" i="1"/>
  <c r="N46" i="1"/>
  <c r="K46" i="1"/>
  <c r="M46" i="1"/>
  <c r="L46" i="1"/>
  <c r="CI52" i="3"/>
  <c r="K102" i="1"/>
  <c r="J102" i="1"/>
  <c r="O102" i="1"/>
  <c r="N102" i="1"/>
  <c r="L102" i="1"/>
  <c r="M102" i="1"/>
  <c r="L76" i="1"/>
  <c r="K76" i="1"/>
  <c r="O76" i="1"/>
  <c r="J76" i="1"/>
  <c r="N76" i="1"/>
  <c r="M76" i="1"/>
  <c r="N32" i="2"/>
  <c r="M32" i="2"/>
  <c r="L32" i="2"/>
  <c r="K32" i="2"/>
  <c r="P32" i="2"/>
  <c r="O32" i="2"/>
  <c r="AI79" i="3"/>
  <c r="N29" i="2"/>
  <c r="M29" i="2"/>
  <c r="K29" i="2"/>
  <c r="O29" i="2"/>
  <c r="P29" i="2"/>
  <c r="L29" i="2"/>
  <c r="AY79" i="3"/>
  <c r="H35" i="1"/>
  <c r="BG79" i="3"/>
  <c r="O73" i="2"/>
  <c r="N73" i="2"/>
  <c r="K73" i="2"/>
  <c r="P73" i="2"/>
  <c r="M73" i="2"/>
  <c r="L73" i="2"/>
  <c r="H17" i="1"/>
  <c r="H75" i="1"/>
  <c r="L120" i="1"/>
  <c r="O120" i="1"/>
  <c r="N120" i="1"/>
  <c r="J120" i="1"/>
  <c r="K120" i="1"/>
  <c r="M120" i="1"/>
  <c r="CH79" i="3"/>
  <c r="M62" i="2"/>
  <c r="L62" i="2"/>
  <c r="N62" i="2"/>
  <c r="K62" i="2"/>
  <c r="P62" i="2"/>
  <c r="O62" i="2"/>
  <c r="J44" i="1"/>
  <c r="K44" i="1"/>
  <c r="O44" i="1"/>
  <c r="L44" i="1"/>
  <c r="N44" i="1"/>
  <c r="M44" i="1"/>
  <c r="N79" i="3"/>
  <c r="O100" i="1"/>
  <c r="N100" i="1"/>
  <c r="M100" i="1"/>
  <c r="L100" i="1"/>
  <c r="K100" i="1"/>
  <c r="J100" i="1"/>
  <c r="N93" i="1"/>
  <c r="M93" i="1"/>
  <c r="K93" i="1"/>
  <c r="J93" i="1"/>
  <c r="O93" i="1"/>
  <c r="L93" i="1"/>
  <c r="L79" i="1"/>
  <c r="O79" i="1"/>
  <c r="N79" i="1"/>
  <c r="M79" i="1"/>
  <c r="J79" i="1"/>
  <c r="K79" i="1"/>
  <c r="AA79" i="3"/>
  <c r="L37" i="2"/>
  <c r="P37" i="2"/>
  <c r="K37" i="2"/>
  <c r="N37" i="2"/>
  <c r="M37" i="2"/>
  <c r="O37" i="2"/>
  <c r="AV79" i="3"/>
  <c r="AW79" i="3"/>
  <c r="K9" i="1"/>
  <c r="O9" i="1"/>
  <c r="J9" i="1"/>
  <c r="N9" i="1"/>
  <c r="M9" i="1"/>
  <c r="L9" i="1"/>
  <c r="AD79" i="3"/>
  <c r="O115" i="1"/>
  <c r="L115" i="1"/>
  <c r="K115" i="1"/>
  <c r="J115" i="1"/>
  <c r="N115" i="1"/>
  <c r="M115" i="1"/>
  <c r="O67" i="2"/>
  <c r="N67" i="2"/>
  <c r="L67" i="2"/>
  <c r="K67" i="2"/>
  <c r="P67" i="2"/>
  <c r="M67" i="2"/>
  <c r="O60" i="2"/>
  <c r="M60" i="2"/>
  <c r="L60" i="2"/>
  <c r="N60" i="2"/>
  <c r="K60" i="2"/>
  <c r="P60" i="2"/>
  <c r="N101" i="1"/>
  <c r="O101" i="1"/>
  <c r="L101" i="1"/>
  <c r="K101" i="1"/>
  <c r="M101" i="1"/>
  <c r="J101" i="1"/>
  <c r="O31" i="1"/>
  <c r="K31" i="1"/>
  <c r="N31" i="1"/>
  <c r="M31" i="1"/>
  <c r="J31" i="1"/>
  <c r="L31" i="1"/>
  <c r="M113" i="1"/>
  <c r="L113" i="1"/>
  <c r="N113" i="1"/>
  <c r="K113" i="1"/>
  <c r="O113" i="1"/>
  <c r="J113" i="1"/>
  <c r="P64" i="2"/>
  <c r="K64" i="2"/>
  <c r="O64" i="2"/>
  <c r="M64" i="2"/>
  <c r="N64" i="2"/>
  <c r="L64" i="2"/>
  <c r="P42" i="2"/>
  <c r="O42" i="2"/>
  <c r="K42" i="2"/>
  <c r="M42" i="2"/>
  <c r="N42" i="2"/>
  <c r="L42" i="2"/>
  <c r="K125" i="1"/>
  <c r="N125" i="1"/>
  <c r="M125" i="1"/>
  <c r="J125" i="1"/>
  <c r="O125" i="1"/>
  <c r="L125" i="1"/>
  <c r="H77" i="1"/>
  <c r="CI32" i="3"/>
  <c r="CU32" i="3" s="1"/>
  <c r="CR79" i="3"/>
  <c r="BC79" i="3"/>
  <c r="K24" i="2"/>
  <c r="P24" i="2"/>
  <c r="O24" i="2"/>
  <c r="N24" i="2"/>
  <c r="L24" i="2"/>
  <c r="M24" i="2"/>
  <c r="O81" i="1"/>
  <c r="J81" i="1"/>
  <c r="N81" i="1"/>
  <c r="M81" i="1"/>
  <c r="L81" i="1"/>
  <c r="K81" i="1"/>
  <c r="L91" i="1"/>
  <c r="K91" i="1"/>
  <c r="J91" i="1"/>
  <c r="N91" i="1"/>
  <c r="M91" i="1"/>
  <c r="O91" i="1"/>
  <c r="P27" i="2"/>
  <c r="O27" i="2"/>
  <c r="M27" i="2"/>
  <c r="L27" i="2"/>
  <c r="K27" i="2"/>
  <c r="N27" i="2"/>
  <c r="N56" i="2"/>
  <c r="M56" i="2"/>
  <c r="K56" i="2"/>
  <c r="P56" i="2"/>
  <c r="O56" i="2"/>
  <c r="L56" i="2"/>
  <c r="M49" i="2"/>
  <c r="K49" i="2"/>
  <c r="N49" i="2"/>
  <c r="P49" i="2"/>
  <c r="O49" i="2"/>
  <c r="L49" i="2"/>
  <c r="J18" i="1"/>
  <c r="M18" i="1"/>
  <c r="K18" i="1"/>
  <c r="L18" i="1"/>
  <c r="O18" i="1"/>
  <c r="N18" i="1"/>
  <c r="L69" i="2"/>
  <c r="K69" i="2"/>
  <c r="M69" i="2"/>
  <c r="O69" i="2"/>
  <c r="N69" i="2"/>
  <c r="P69" i="2"/>
  <c r="L23" i="2"/>
  <c r="K23" i="2"/>
  <c r="P23" i="2"/>
  <c r="N23" i="2"/>
  <c r="M23" i="2"/>
  <c r="O23" i="2"/>
  <c r="K106" i="1"/>
  <c r="J106" i="1"/>
  <c r="L106" i="1"/>
  <c r="M106" i="1"/>
  <c r="O106" i="1"/>
  <c r="N106" i="1"/>
  <c r="P13" i="2"/>
  <c r="O13" i="2"/>
  <c r="L13" i="2"/>
  <c r="M13" i="2"/>
  <c r="K13" i="2"/>
  <c r="N13" i="2"/>
  <c r="L54" i="2"/>
  <c r="P54" i="2"/>
  <c r="K54" i="2"/>
  <c r="O54" i="2"/>
  <c r="M54" i="2"/>
  <c r="N54" i="2"/>
  <c r="H129" i="1"/>
  <c r="C131" i="1"/>
  <c r="H131" i="1" s="1"/>
  <c r="N51" i="2"/>
  <c r="P51" i="2"/>
  <c r="K51" i="2"/>
  <c r="O51" i="2"/>
  <c r="L51" i="2"/>
  <c r="M51" i="2"/>
  <c r="K42" i="1"/>
  <c r="J42" i="1"/>
  <c r="O42" i="1"/>
  <c r="L42" i="1"/>
  <c r="M42" i="1"/>
  <c r="N42" i="1"/>
  <c r="L123" i="1"/>
  <c r="K123" i="1"/>
  <c r="J123" i="1"/>
  <c r="M123" i="1"/>
  <c r="N123" i="1"/>
  <c r="O123" i="1"/>
  <c r="M58" i="2"/>
  <c r="L58" i="2"/>
  <c r="O58" i="2"/>
  <c r="N58" i="2"/>
  <c r="K58" i="2"/>
  <c r="P58" i="2"/>
  <c r="M47" i="2"/>
  <c r="L47" i="2"/>
  <c r="P47" i="2"/>
  <c r="N47" i="2"/>
  <c r="O47" i="2"/>
  <c r="K47" i="2"/>
  <c r="M66" i="1"/>
  <c r="L66" i="1"/>
  <c r="J66" i="1"/>
  <c r="O66" i="1"/>
  <c r="N66" i="1"/>
  <c r="K66" i="1"/>
  <c r="AU79" i="3"/>
  <c r="H99" i="1"/>
  <c r="L23" i="1"/>
  <c r="N23" i="1"/>
  <c r="K23" i="1"/>
  <c r="O23" i="1"/>
  <c r="M23" i="1"/>
  <c r="J23" i="1"/>
  <c r="AM79" i="3"/>
  <c r="K105" i="1"/>
  <c r="O105" i="1"/>
  <c r="J105" i="1"/>
  <c r="N105" i="1"/>
  <c r="L105" i="1"/>
  <c r="M105" i="1"/>
  <c r="J61" i="1"/>
  <c r="O61" i="1"/>
  <c r="L61" i="1"/>
  <c r="K61" i="1"/>
  <c r="N61" i="1"/>
  <c r="M61" i="1"/>
  <c r="CL77" i="3"/>
  <c r="AF79" i="3"/>
  <c r="F79" i="2"/>
  <c r="O55" i="2"/>
  <c r="P55" i="2"/>
  <c r="L55" i="2"/>
  <c r="K55" i="2"/>
  <c r="N55" i="2"/>
  <c r="M55" i="2"/>
  <c r="N116" i="1"/>
  <c r="O116" i="1"/>
  <c r="M116" i="1"/>
  <c r="L116" i="1"/>
  <c r="J116" i="1"/>
  <c r="K116" i="1"/>
  <c r="M52" i="2"/>
  <c r="L52" i="2"/>
  <c r="K52" i="2"/>
  <c r="P52" i="2"/>
  <c r="O52" i="2"/>
  <c r="N52" i="2"/>
  <c r="J69" i="1"/>
  <c r="M69" i="1"/>
  <c r="O69" i="1"/>
  <c r="L69" i="1"/>
  <c r="K69" i="1"/>
  <c r="N69" i="1"/>
  <c r="O52" i="1"/>
  <c r="N52" i="1"/>
  <c r="M52" i="1"/>
  <c r="L52" i="1"/>
  <c r="J52" i="1"/>
  <c r="K52" i="1"/>
  <c r="O85" i="1"/>
  <c r="L85" i="1"/>
  <c r="K85" i="1"/>
  <c r="N85" i="1"/>
  <c r="M85" i="1"/>
  <c r="J85" i="1"/>
  <c r="BS79" i="3"/>
  <c r="J83" i="1"/>
  <c r="N83" i="1"/>
  <c r="M83" i="1"/>
  <c r="O83" i="1"/>
  <c r="L83" i="1"/>
  <c r="K83" i="1"/>
  <c r="K34" i="2"/>
  <c r="P34" i="2"/>
  <c r="O34" i="2"/>
  <c r="N34" i="2"/>
  <c r="M34" i="2"/>
  <c r="L34" i="2"/>
  <c r="O53" i="1"/>
  <c r="L53" i="1"/>
  <c r="K53" i="1"/>
  <c r="N53" i="1"/>
  <c r="M53" i="1"/>
  <c r="J53" i="1"/>
  <c r="CK79" i="3"/>
  <c r="O68" i="1"/>
  <c r="N68" i="1"/>
  <c r="M68" i="1"/>
  <c r="L68" i="1"/>
  <c r="K68" i="1"/>
  <c r="J68" i="1"/>
  <c r="F130" i="1"/>
  <c r="F132" i="1" s="1"/>
  <c r="M16" i="2"/>
  <c r="L16" i="2"/>
  <c r="K16" i="2"/>
  <c r="P16" i="2"/>
  <c r="O16" i="2"/>
  <c r="N16" i="2"/>
  <c r="N49" i="1"/>
  <c r="M49" i="1"/>
  <c r="L49" i="1"/>
  <c r="K49" i="1"/>
  <c r="O49" i="1"/>
  <c r="J49" i="1"/>
  <c r="CP79" i="3"/>
  <c r="P59" i="2"/>
  <c r="L59" i="2"/>
  <c r="K59" i="2"/>
  <c r="N59" i="2"/>
  <c r="M59" i="2"/>
  <c r="O59" i="2"/>
  <c r="O22" i="1"/>
  <c r="N22" i="1"/>
  <c r="L22" i="1"/>
  <c r="J22" i="1"/>
  <c r="M22" i="1"/>
  <c r="K22" i="1"/>
  <c r="M98" i="1"/>
  <c r="L98" i="1"/>
  <c r="O98" i="1"/>
  <c r="J98" i="1"/>
  <c r="N98" i="1"/>
  <c r="K98" i="1"/>
  <c r="BD79" i="3"/>
  <c r="K71" i="2"/>
  <c r="P71" i="2"/>
  <c r="M71" i="2"/>
  <c r="O71" i="2"/>
  <c r="N71" i="2"/>
  <c r="L71" i="2"/>
  <c r="D130" i="1"/>
  <c r="D132" i="1" s="1"/>
  <c r="O95" i="1"/>
  <c r="K95" i="1"/>
  <c r="N95" i="1"/>
  <c r="M95" i="1"/>
  <c r="J95" i="1"/>
  <c r="L95" i="1"/>
  <c r="BZ79" i="3"/>
  <c r="N22" i="2"/>
  <c r="M22" i="2"/>
  <c r="L22" i="2"/>
  <c r="K22" i="2"/>
  <c r="P22" i="2"/>
  <c r="O22" i="2"/>
  <c r="J47" i="1"/>
  <c r="O47" i="1"/>
  <c r="K47" i="1"/>
  <c r="M47" i="1"/>
  <c r="L47" i="1"/>
  <c r="N47" i="1"/>
  <c r="O19" i="2"/>
  <c r="L19" i="2"/>
  <c r="K19" i="2"/>
  <c r="N19" i="2"/>
  <c r="P19" i="2"/>
  <c r="M19" i="2"/>
  <c r="M56" i="1"/>
  <c r="J56" i="1"/>
  <c r="L56" i="1"/>
  <c r="O56" i="1"/>
  <c r="N56" i="1"/>
  <c r="K56" i="1"/>
  <c r="O15" i="2"/>
  <c r="L15" i="2"/>
  <c r="K15" i="2"/>
  <c r="N15" i="2"/>
  <c r="M15" i="2"/>
  <c r="P15" i="2"/>
  <c r="Y79" i="3"/>
  <c r="CI30" i="3"/>
  <c r="H114" i="1"/>
  <c r="CM79" i="3"/>
  <c r="F79" i="6"/>
  <c r="O84" i="1"/>
  <c r="N84" i="1"/>
  <c r="M84" i="1"/>
  <c r="L84" i="1"/>
  <c r="J84" i="1"/>
  <c r="K84" i="1"/>
  <c r="H119" i="1"/>
  <c r="O79" i="3"/>
  <c r="L43" i="1"/>
  <c r="O43" i="1"/>
  <c r="K43" i="1"/>
  <c r="J43" i="1"/>
  <c r="N43" i="1"/>
  <c r="M43" i="1"/>
  <c r="M44" i="2"/>
  <c r="L44" i="2"/>
  <c r="K44" i="2"/>
  <c r="P44" i="2"/>
  <c r="O44" i="2"/>
  <c r="N44" i="2"/>
  <c r="J57" i="1"/>
  <c r="O57" i="1"/>
  <c r="N57" i="1"/>
  <c r="M57" i="1"/>
  <c r="L57" i="1"/>
  <c r="K57" i="1"/>
  <c r="H73" i="1"/>
  <c r="O61" i="2"/>
  <c r="P61" i="2"/>
  <c r="N61" i="2"/>
  <c r="M61" i="2"/>
  <c r="L61" i="2"/>
  <c r="K61" i="2"/>
  <c r="M41" i="1"/>
  <c r="L41" i="1"/>
  <c r="K41" i="1"/>
  <c r="N41" i="1"/>
  <c r="O41" i="1"/>
  <c r="J41" i="1"/>
  <c r="K36" i="1"/>
  <c r="J36" i="1"/>
  <c r="L36" i="1"/>
  <c r="O36" i="1"/>
  <c r="N36" i="1"/>
  <c r="M36" i="1"/>
  <c r="H20" i="1"/>
  <c r="P26" i="2"/>
  <c r="N26" i="2"/>
  <c r="M26" i="2"/>
  <c r="O26" i="2"/>
  <c r="L26" i="2"/>
  <c r="K26" i="2"/>
  <c r="L108" i="1"/>
  <c r="M108" i="1"/>
  <c r="K108" i="1"/>
  <c r="J108" i="1"/>
  <c r="O108" i="1"/>
  <c r="N108" i="1"/>
  <c r="N51" i="1"/>
  <c r="M51" i="1"/>
  <c r="J51" i="1"/>
  <c r="O51" i="1"/>
  <c r="L51" i="1"/>
  <c r="K51" i="1"/>
  <c r="BO79" i="3"/>
  <c r="AO79" i="3"/>
  <c r="CI16" i="3"/>
  <c r="O75" i="2"/>
  <c r="N75" i="2"/>
  <c r="L75" i="2"/>
  <c r="K75" i="2"/>
  <c r="P75" i="2"/>
  <c r="M75" i="2"/>
  <c r="O8" i="2"/>
  <c r="N8" i="2"/>
  <c r="M8" i="2"/>
  <c r="L8" i="2"/>
  <c r="K8" i="2"/>
  <c r="P8" i="2"/>
  <c r="CI14" i="3"/>
  <c r="CU14" i="3" s="1"/>
  <c r="CO77" i="3"/>
  <c r="P65" i="2"/>
  <c r="M65" i="2"/>
  <c r="O65" i="2"/>
  <c r="L65" i="2"/>
  <c r="K65" i="2"/>
  <c r="N65" i="2"/>
  <c r="N25" i="2"/>
  <c r="O25" i="2"/>
  <c r="L25" i="2"/>
  <c r="M25" i="2"/>
  <c r="K25" i="2"/>
  <c r="P25" i="2"/>
  <c r="K63" i="1"/>
  <c r="M63" i="1"/>
  <c r="O63" i="1"/>
  <c r="L63" i="1"/>
  <c r="N63" i="1"/>
  <c r="J63" i="1"/>
  <c r="N122" i="1"/>
  <c r="K122" i="1"/>
  <c r="J122" i="1"/>
  <c r="M122" i="1"/>
  <c r="L122" i="1"/>
  <c r="O122" i="1"/>
  <c r="P30" i="2"/>
  <c r="O30" i="2"/>
  <c r="M30" i="2"/>
  <c r="N30" i="2"/>
  <c r="L30" i="2"/>
  <c r="K30" i="2"/>
  <c r="J34" i="1"/>
  <c r="M34" i="1"/>
  <c r="L34" i="1"/>
  <c r="O34" i="1"/>
  <c r="N34" i="1"/>
  <c r="K34" i="1"/>
  <c r="O58" i="1"/>
  <c r="N58" i="1"/>
  <c r="K58" i="1"/>
  <c r="L58" i="1"/>
  <c r="J58" i="1"/>
  <c r="M58" i="1"/>
  <c r="O20" i="13"/>
  <c r="E79" i="2"/>
  <c r="O53" i="2"/>
  <c r="L53" i="2"/>
  <c r="P53" i="2"/>
  <c r="K53" i="2"/>
  <c r="N53" i="2"/>
  <c r="M53" i="2"/>
  <c r="M109" i="1"/>
  <c r="K109" i="1"/>
  <c r="N109" i="1"/>
  <c r="J109" i="1"/>
  <c r="L109" i="1"/>
  <c r="O109" i="1"/>
  <c r="J88" i="1"/>
  <c r="N88" i="1"/>
  <c r="K88" i="1"/>
  <c r="M88" i="1"/>
  <c r="L88" i="1"/>
  <c r="O88" i="1"/>
  <c r="N64" i="1"/>
  <c r="O64" i="1"/>
  <c r="K64" i="1"/>
  <c r="J64" i="1"/>
  <c r="M64" i="1"/>
  <c r="L64" i="1"/>
  <c r="K79" i="29" l="1"/>
  <c r="F79" i="16"/>
  <c r="H79" i="15"/>
  <c r="H79" i="21"/>
  <c r="Q79" i="4"/>
  <c r="K79" i="28"/>
  <c r="G79" i="11"/>
  <c r="D79" i="3"/>
  <c r="K77" i="4"/>
  <c r="I79" i="5"/>
  <c r="N79" i="4"/>
  <c r="K79" i="25"/>
  <c r="K78" i="4"/>
  <c r="CO79" i="3"/>
  <c r="CL79" i="3"/>
  <c r="F79" i="7"/>
  <c r="E78" i="28"/>
  <c r="J75" i="1"/>
  <c r="N75" i="1"/>
  <c r="M75" i="1"/>
  <c r="O75" i="1"/>
  <c r="K75" i="1"/>
  <c r="L75" i="1"/>
  <c r="O20" i="1"/>
  <c r="N20" i="1"/>
  <c r="M20" i="1"/>
  <c r="L20" i="1"/>
  <c r="J20" i="1"/>
  <c r="K20" i="1"/>
  <c r="U48" i="4"/>
  <c r="U67" i="4"/>
  <c r="U58" i="4"/>
  <c r="CU58" i="3"/>
  <c r="U71" i="4"/>
  <c r="U28" i="4"/>
  <c r="U70" i="4"/>
  <c r="O27" i="6"/>
  <c r="O71" i="6"/>
  <c r="E78" i="6"/>
  <c r="O78" i="6" s="1"/>
  <c r="O60" i="6"/>
  <c r="N62" i="28"/>
  <c r="N76" i="28"/>
  <c r="O28" i="6"/>
  <c r="O68" i="6"/>
  <c r="N61" i="28"/>
  <c r="N45" i="28"/>
  <c r="N11" i="28"/>
  <c r="O77" i="2"/>
  <c r="N77" i="2"/>
  <c r="P77" i="2"/>
  <c r="I79" i="2"/>
  <c r="M77" i="2"/>
  <c r="L77" i="2"/>
  <c r="K77" i="2"/>
  <c r="CU63" i="3"/>
  <c r="U50" i="4"/>
  <c r="O59" i="6"/>
  <c r="O9" i="6"/>
  <c r="O51" i="6"/>
  <c r="U30" i="4"/>
  <c r="O67" i="6"/>
  <c r="O19" i="6"/>
  <c r="N18" i="28"/>
  <c r="O29" i="6"/>
  <c r="O46" i="6"/>
  <c r="O42" i="6"/>
  <c r="O72" i="6"/>
  <c r="N35" i="28"/>
  <c r="H79" i="26"/>
  <c r="U20" i="4"/>
  <c r="N31" i="28"/>
  <c r="O52" i="6"/>
  <c r="O78" i="2"/>
  <c r="N78" i="2"/>
  <c r="L78" i="2"/>
  <c r="M78" i="2"/>
  <c r="P78" i="2"/>
  <c r="K78" i="2"/>
  <c r="C130" i="1"/>
  <c r="O27" i="1"/>
  <c r="M27" i="1"/>
  <c r="L27" i="1"/>
  <c r="K27" i="1"/>
  <c r="J27" i="1"/>
  <c r="N27" i="1"/>
  <c r="U18" i="4"/>
  <c r="CU54" i="3"/>
  <c r="U22" i="4"/>
  <c r="O73" i="6"/>
  <c r="U64" i="4"/>
  <c r="U60" i="4"/>
  <c r="CU34" i="3"/>
  <c r="H79" i="28"/>
  <c r="O69" i="6"/>
  <c r="O40" i="6"/>
  <c r="D79" i="13"/>
  <c r="O79" i="13" s="1"/>
  <c r="O77" i="13"/>
  <c r="N30" i="28"/>
  <c r="N54" i="28"/>
  <c r="O16" i="6"/>
  <c r="N8" i="28"/>
  <c r="N16" i="28"/>
  <c r="O45" i="6"/>
  <c r="O22" i="6"/>
  <c r="N24" i="28"/>
  <c r="O119" i="1"/>
  <c r="N119" i="1"/>
  <c r="M119" i="1"/>
  <c r="J119" i="1"/>
  <c r="L119" i="1"/>
  <c r="K119" i="1"/>
  <c r="O29" i="1"/>
  <c r="L29" i="1"/>
  <c r="K29" i="1"/>
  <c r="N29" i="1"/>
  <c r="M29" i="1"/>
  <c r="J29" i="1"/>
  <c r="K12" i="1"/>
  <c r="J12" i="1"/>
  <c r="L12" i="1"/>
  <c r="O12" i="1"/>
  <c r="N12" i="1"/>
  <c r="M12" i="1"/>
  <c r="U14" i="4"/>
  <c r="CU64" i="3"/>
  <c r="CU30" i="3"/>
  <c r="O39" i="6"/>
  <c r="U24" i="4"/>
  <c r="CU61" i="3"/>
  <c r="CU46" i="3"/>
  <c r="U10" i="4"/>
  <c r="O24" i="6"/>
  <c r="O38" i="6"/>
  <c r="N53" i="28"/>
  <c r="N36" i="28"/>
  <c r="J79" i="20"/>
  <c r="O34" i="6"/>
  <c r="N34" i="28"/>
  <c r="M79" i="22"/>
  <c r="N37" i="28"/>
  <c r="N58" i="28"/>
  <c r="O61" i="6"/>
  <c r="O44" i="6"/>
  <c r="O30" i="6"/>
  <c r="N13" i="28"/>
  <c r="CI77" i="3"/>
  <c r="O99" i="1"/>
  <c r="L99" i="1"/>
  <c r="K99" i="1"/>
  <c r="J99" i="1"/>
  <c r="N99" i="1"/>
  <c r="M99" i="1"/>
  <c r="CU52" i="3"/>
  <c r="L104" i="1"/>
  <c r="M104" i="1"/>
  <c r="O104" i="1"/>
  <c r="N104" i="1"/>
  <c r="K104" i="1"/>
  <c r="J104" i="1"/>
  <c r="U72" i="4"/>
  <c r="U75" i="4"/>
  <c r="U43" i="4"/>
  <c r="CU38" i="3"/>
  <c r="CU50" i="3"/>
  <c r="CU70" i="3"/>
  <c r="U42" i="4"/>
  <c r="O48" i="6"/>
  <c r="O17" i="6"/>
  <c r="N22" i="28"/>
  <c r="N57" i="28"/>
  <c r="O54" i="6"/>
  <c r="N15" i="28"/>
  <c r="O35" i="6"/>
  <c r="R79" i="19"/>
  <c r="O18" i="6"/>
  <c r="L73" i="1"/>
  <c r="K73" i="1"/>
  <c r="O73" i="1"/>
  <c r="M73" i="1"/>
  <c r="J73" i="1"/>
  <c r="N73" i="1"/>
  <c r="L131" i="1"/>
  <c r="K131" i="1"/>
  <c r="J131" i="1"/>
  <c r="N131" i="1"/>
  <c r="M131" i="1"/>
  <c r="O131" i="1"/>
  <c r="K50" i="1"/>
  <c r="N50" i="1"/>
  <c r="J50" i="1"/>
  <c r="M50" i="1"/>
  <c r="L50" i="1"/>
  <c r="O50" i="1"/>
  <c r="O65" i="6"/>
  <c r="U12" i="4"/>
  <c r="O63" i="6"/>
  <c r="U19" i="4"/>
  <c r="CU16" i="3"/>
  <c r="N24" i="1"/>
  <c r="O24" i="1"/>
  <c r="K24" i="1"/>
  <c r="J24" i="1"/>
  <c r="M24" i="1"/>
  <c r="L24" i="1"/>
  <c r="CU67" i="3"/>
  <c r="U34" i="4"/>
  <c r="E77" i="6"/>
  <c r="O7" i="6"/>
  <c r="U68" i="4"/>
  <c r="CU37" i="3"/>
  <c r="N40" i="28"/>
  <c r="N67" i="28"/>
  <c r="O70" i="6"/>
  <c r="O25" i="6"/>
  <c r="O64" i="6"/>
  <c r="O13" i="6"/>
  <c r="N20" i="28"/>
  <c r="N47" i="28"/>
  <c r="N51" i="28"/>
  <c r="O49" i="6"/>
  <c r="O62" i="6"/>
  <c r="O10" i="6"/>
  <c r="O37" i="6"/>
  <c r="K129" i="1"/>
  <c r="O129" i="1"/>
  <c r="L129" i="1"/>
  <c r="J129" i="1"/>
  <c r="N129" i="1"/>
  <c r="M129" i="1"/>
  <c r="N39" i="1"/>
  <c r="M39" i="1"/>
  <c r="J39" i="1"/>
  <c r="L39" i="1"/>
  <c r="O39" i="1"/>
  <c r="K39" i="1"/>
  <c r="CU60" i="3"/>
  <c r="L38" i="1"/>
  <c r="K38" i="1"/>
  <c r="J38" i="1"/>
  <c r="O38" i="1"/>
  <c r="N38" i="1"/>
  <c r="M38" i="1"/>
  <c r="O43" i="6"/>
  <c r="U35" i="4"/>
  <c r="O23" i="6"/>
  <c r="O75" i="6"/>
  <c r="O55" i="6"/>
  <c r="O47" i="6"/>
  <c r="U44" i="4"/>
  <c r="U39" i="4"/>
  <c r="U26" i="4"/>
  <c r="K14" i="1"/>
  <c r="O14" i="1"/>
  <c r="J14" i="1"/>
  <c r="L14" i="1"/>
  <c r="N14" i="1"/>
  <c r="M14" i="1"/>
  <c r="O11" i="6"/>
  <c r="U38" i="4"/>
  <c r="CU40" i="3"/>
  <c r="U76" i="4"/>
  <c r="U31" i="4"/>
  <c r="O15" i="6"/>
  <c r="U32" i="4"/>
  <c r="U52" i="4"/>
  <c r="N32" i="28"/>
  <c r="O26" i="6"/>
  <c r="O8" i="6"/>
  <c r="N23" i="28"/>
  <c r="N46" i="28"/>
  <c r="O41" i="6"/>
  <c r="O36" i="6"/>
  <c r="N71" i="28"/>
  <c r="O31" i="6"/>
  <c r="O12" i="6"/>
  <c r="N42" i="28"/>
  <c r="N64" i="28"/>
  <c r="O20" i="6"/>
  <c r="O53" i="6"/>
  <c r="O50" i="6"/>
  <c r="N27" i="28"/>
  <c r="L77" i="1"/>
  <c r="K77" i="1"/>
  <c r="N77" i="1"/>
  <c r="M77" i="1"/>
  <c r="O77" i="1"/>
  <c r="J77" i="1"/>
  <c r="M114" i="1"/>
  <c r="L114" i="1"/>
  <c r="J114" i="1"/>
  <c r="O114" i="1"/>
  <c r="N114" i="1"/>
  <c r="K114" i="1"/>
  <c r="O17" i="1"/>
  <c r="J17" i="1"/>
  <c r="K17" i="1"/>
  <c r="N17" i="1"/>
  <c r="M17" i="1"/>
  <c r="L17" i="1"/>
  <c r="J35" i="1"/>
  <c r="K35" i="1"/>
  <c r="N35" i="1"/>
  <c r="M35" i="1"/>
  <c r="O35" i="1"/>
  <c r="L35" i="1"/>
  <c r="U51" i="4"/>
  <c r="CU69" i="3"/>
  <c r="CU59" i="3"/>
  <c r="O33" i="6"/>
  <c r="CI78" i="3"/>
  <c r="O57" i="6"/>
  <c r="CU56" i="3"/>
  <c r="U66" i="4"/>
  <c r="H79" i="6"/>
  <c r="U74" i="4"/>
  <c r="F79" i="12"/>
  <c r="K79" i="6"/>
  <c r="O76" i="6"/>
  <c r="N48" i="28"/>
  <c r="O74" i="6"/>
  <c r="N70" i="28"/>
  <c r="E77" i="28"/>
  <c r="N7" i="28"/>
  <c r="O21" i="6"/>
  <c r="O14" i="6"/>
  <c r="N74" i="28"/>
  <c r="N72" i="28"/>
  <c r="U36" i="4"/>
  <c r="F79" i="24"/>
  <c r="E79" i="28" l="1"/>
  <c r="K79" i="4"/>
  <c r="U77" i="4"/>
  <c r="CU77" i="3"/>
  <c r="N77" i="28"/>
  <c r="U78" i="4"/>
  <c r="N78" i="28"/>
  <c r="N79" i="28" s="1"/>
  <c r="CU78" i="3"/>
  <c r="CI79" i="3"/>
  <c r="K79" i="2"/>
  <c r="O79" i="2"/>
  <c r="N79" i="2"/>
  <c r="M79" i="2"/>
  <c r="P79" i="2"/>
  <c r="L79" i="2"/>
  <c r="E79" i="6"/>
  <c r="O79" i="6" s="1"/>
  <c r="O77" i="6"/>
  <c r="H130" i="1"/>
  <c r="C132" i="1"/>
  <c r="H132" i="1" s="1"/>
  <c r="CU79" i="3" l="1"/>
  <c r="U79" i="4"/>
  <c r="M132" i="1"/>
  <c r="K132" i="1"/>
  <c r="O132" i="1"/>
  <c r="L132" i="1"/>
  <c r="J132" i="1"/>
  <c r="N132" i="1"/>
  <c r="K130" i="1"/>
  <c r="J130" i="1"/>
  <c r="N130" i="1"/>
  <c r="M130" i="1"/>
  <c r="L130" i="1"/>
  <c r="O130" i="1"/>
</calcChain>
</file>

<file path=xl/sharedStrings.xml><?xml version="1.0" encoding="utf-8"?>
<sst xmlns="http://schemas.openxmlformats.org/spreadsheetml/2006/main" count="6155" uniqueCount="361">
  <si>
    <t>SATIŞ KANALI BAZINDA PRİMLER</t>
  </si>
  <si>
    <t>Lütfen Seçiminizi Yapınız</t>
  </si>
  <si>
    <t>Genel</t>
  </si>
  <si>
    <t>TÜM ŞİRKETLER</t>
  </si>
  <si>
    <t>YAZILAN PRİMLERİN SATIŞ KANALI DAĞILIMI</t>
  </si>
  <si>
    <t>YAZILAN PRİMLERİN SATIŞ KANALI PAYLARI</t>
  </si>
  <si>
    <t>Branş Adı</t>
  </si>
  <si>
    <t>Branş Kodu</t>
  </si>
  <si>
    <t>Merkez</t>
  </si>
  <si>
    <t>Acente</t>
  </si>
  <si>
    <t>Banka</t>
  </si>
  <si>
    <t>Broker</t>
  </si>
  <si>
    <t>Diğer</t>
  </si>
  <si>
    <t>Toplam</t>
  </si>
  <si>
    <t>Maden Çalışanları Zorunlu Ferdi Kaza</t>
  </si>
  <si>
    <t>Karayolu Yolcu Taşımacılığı Zor.Koltuk F.K.</t>
  </si>
  <si>
    <t>Uçak Yolcu Kaza</t>
  </si>
  <si>
    <t>Ferdi Kaza</t>
  </si>
  <si>
    <t>Uzun Süreli Ferdi Kaza</t>
  </si>
  <si>
    <t>KAZA TOPLAM</t>
  </si>
  <si>
    <t>Hastalık</t>
  </si>
  <si>
    <t>Sağlık Toplam</t>
  </si>
  <si>
    <t>Acil Sağlık</t>
  </si>
  <si>
    <t xml:space="preserve">Yabancılar için Sağlık </t>
  </si>
  <si>
    <t>Tamamlayıcı Sağlık</t>
  </si>
  <si>
    <t>Yatarak Tedavi</t>
  </si>
  <si>
    <t>Yatarak ve Ayakta Tedavi</t>
  </si>
  <si>
    <t>Sağlık</t>
  </si>
  <si>
    <t>Seyahat Sağlık</t>
  </si>
  <si>
    <t>HASTALIK-SAĞLIK TOPLAM</t>
  </si>
  <si>
    <t>Motorlu Kara Taşıtları - Kasko</t>
  </si>
  <si>
    <t>Motorlu Kara Taşıtları Dışındaki Kara Taşıtları</t>
  </si>
  <si>
    <t>KARA ARAÇLARI TOPLAM</t>
  </si>
  <si>
    <t>Raylı Araçlar</t>
  </si>
  <si>
    <t>RAYLI ARAÇLAR TOPLAM</t>
  </si>
  <si>
    <t>Uçak Tekne</t>
  </si>
  <si>
    <t>HAVA ARAÇLARI TOPLAM</t>
  </si>
  <si>
    <t>Tekne</t>
  </si>
  <si>
    <t>Nehir Araçları</t>
  </si>
  <si>
    <t>Göl Araçları</t>
  </si>
  <si>
    <t>SU ARAÇLARI TOPLAM</t>
  </si>
  <si>
    <t>Emtea</t>
  </si>
  <si>
    <t>Kıymet</t>
  </si>
  <si>
    <t>NAKLİYAT TOPLAM</t>
  </si>
  <si>
    <t>Yangın</t>
  </si>
  <si>
    <t>Sivil</t>
  </si>
  <si>
    <t>Ticari</t>
  </si>
  <si>
    <t>Sınai</t>
  </si>
  <si>
    <t>Zorunlu Deprem</t>
  </si>
  <si>
    <t>İhtiyari Deprem</t>
  </si>
  <si>
    <t>Sel</t>
  </si>
  <si>
    <t>Deprem ve Sel Dışındaki Doğal Afetler</t>
  </si>
  <si>
    <t>Nükleer Enerji</t>
  </si>
  <si>
    <t>Toprak Kayması</t>
  </si>
  <si>
    <t>Patlama</t>
  </si>
  <si>
    <t>YANGIN VE DOĞAL AFETLER TOPLAM</t>
  </si>
  <si>
    <t>Cam Kırılması</t>
  </si>
  <si>
    <t>Hırsızlık</t>
  </si>
  <si>
    <t>Makine Kırılması</t>
  </si>
  <si>
    <t>Montaj</t>
  </si>
  <si>
    <t>İnşaat</t>
  </si>
  <si>
    <t>Elektronik Cihaz</t>
  </si>
  <si>
    <t>Devlet Destekli Arıcılık</t>
  </si>
  <si>
    <t>Su Ürünleri</t>
  </si>
  <si>
    <t>Dolu Sera</t>
  </si>
  <si>
    <t>Devlet Destekli Sera</t>
  </si>
  <si>
    <t>Devlet Destekli Bitkisel Ürün</t>
  </si>
  <si>
    <t>Devlet Destekli Su Ürünleri</t>
  </si>
  <si>
    <t>Devlet Destekli Hayvan Hayat</t>
  </si>
  <si>
    <t>Hayvan Hayat</t>
  </si>
  <si>
    <t>Kümes Hayvan Hayat</t>
  </si>
  <si>
    <t>Devlet Destekli Kümes Hayvan Hayat</t>
  </si>
  <si>
    <t>Devlet Destekli Küçükbaş Hayvan Hayat</t>
  </si>
  <si>
    <t>GENEL ZARARLAR TOPLAM</t>
  </si>
  <si>
    <t>Zorunlu Karayolu Tasımacılık Mali Sorumluluk</t>
  </si>
  <si>
    <t>Zorunlu Trafik (Yeşil Kart Hariç)</t>
  </si>
  <si>
    <t>Yeşil Kart</t>
  </si>
  <si>
    <t>Motorlu Kara Taşıtları İhtiyari Mali Sorumluluk</t>
  </si>
  <si>
    <t>KARA ARAÇLARI SORUMLULUK TOPLAM</t>
  </si>
  <si>
    <t>Uçak Mali Mesuliyet</t>
  </si>
  <si>
    <t>HAVA ARAÇLARI SORUMLULUK TOPLAM</t>
  </si>
  <si>
    <t>Tekne Sorumluluk</t>
  </si>
  <si>
    <t>SU ARAÇLARI SORUMLULUK TOPLAM</t>
  </si>
  <si>
    <t>İşveren Mali Sorumluluk</t>
  </si>
  <si>
    <t>Üçüncü Şahıslara Karşı Mali Sorumluluk</t>
  </si>
  <si>
    <t>Asansör Kaza Üçüncü Şahıslara Karşı Mali Sorumluluk</t>
  </si>
  <si>
    <t>Çevre Kirliliği Mali Sorumluluk</t>
  </si>
  <si>
    <t>Tüpgaz Zorunlu Sorumluluk</t>
  </si>
  <si>
    <t>Tehlikeli Maddeler Zorunlu Sorumluluk</t>
  </si>
  <si>
    <t>Tıbbi Kötü Uygulamaya İlşkin ZMSS</t>
  </si>
  <si>
    <t>Özel Güvenlik Mali Sorumluluk</t>
  </si>
  <si>
    <t>Zorunlu Sertifika Mali Sorumluluk</t>
  </si>
  <si>
    <t>Mesleki Sorumluluk</t>
  </si>
  <si>
    <t>Kıyı Tesisleri Deniz Kirliliği Zorunlu Mali Sorumluluk</t>
  </si>
  <si>
    <t>Yapı Denetimi Zorunlu Mali Sorumluluk</t>
  </si>
  <si>
    <t xml:space="preserve">Denizyolu Yolcu Taşımacılığı Zorunlu Mali Sorumluluk </t>
  </si>
  <si>
    <t>Ürün Sorumluluk</t>
  </si>
  <si>
    <t>GENEL SORUMLULUK TOPLAM</t>
  </si>
  <si>
    <t>Devlet Destekli Alacak Sigortaları</t>
  </si>
  <si>
    <t>Taksitli Kredi</t>
  </si>
  <si>
    <t>Uzun Vadeli Konut Kredisi</t>
  </si>
  <si>
    <t>Tarım Kredisi</t>
  </si>
  <si>
    <t>Kredi</t>
  </si>
  <si>
    <t>İhracat Kredi</t>
  </si>
  <si>
    <t>KREDİ TOPLAM</t>
  </si>
  <si>
    <t>Doğrudan Kefalet</t>
  </si>
  <si>
    <t>Dolaylı Kefalet</t>
  </si>
  <si>
    <t>Bina Tamamlama</t>
  </si>
  <si>
    <t>Emniyeti Suistimal</t>
  </si>
  <si>
    <t>KEFALET TOPLAM</t>
  </si>
  <si>
    <t>Kar Kaybı</t>
  </si>
  <si>
    <t>İstihdam</t>
  </si>
  <si>
    <t>Gelir Yetersizliği</t>
  </si>
  <si>
    <t>Hava Şartları</t>
  </si>
  <si>
    <t>Genel Giderler</t>
  </si>
  <si>
    <t>Beklenmeyen Ticari Giderler</t>
  </si>
  <si>
    <t>Piyasa Değerindeki Kayıp</t>
  </si>
  <si>
    <t>Kira Ve Gelir Kaybı</t>
  </si>
  <si>
    <t>Diğer Finansal Kayıplar</t>
  </si>
  <si>
    <t>FİNANSAL KAYIPLAR TOPLAM</t>
  </si>
  <si>
    <t>Hukuksal Koruma</t>
  </si>
  <si>
    <t>HUKUKSAL KORUMA TOPLAM</t>
  </si>
  <si>
    <t>Seyahat Araç Destek</t>
  </si>
  <si>
    <t>Destek Genel</t>
  </si>
  <si>
    <t>DESTEK TOPLAM</t>
  </si>
  <si>
    <t>İrat Ödemeleri</t>
  </si>
  <si>
    <t>Diğerleri</t>
  </si>
  <si>
    <t>Evlilik/Doğum Sigortası</t>
  </si>
  <si>
    <t>Yatırım Fonlu Sigortalar</t>
  </si>
  <si>
    <t>Sermaye İtfa Sigortası</t>
  </si>
  <si>
    <t>Fon Yönetim Sigortası</t>
  </si>
  <si>
    <t>Tontin</t>
  </si>
  <si>
    <t>HAYAT GRUBU TOPLAM</t>
  </si>
  <si>
    <t>HAYATDIŞI TOPLAM</t>
  </si>
  <si>
    <t>HAYAT TOPLAM</t>
  </si>
  <si>
    <t>GENEL TOPLAM</t>
  </si>
  <si>
    <t>Branş Bazlı Analiz</t>
  </si>
  <si>
    <t>701-Yangın</t>
  </si>
  <si>
    <t>715-Zorunlu Trafik (Yeşil Kart Hariç)</t>
  </si>
  <si>
    <t>702-Kar Kaybı</t>
  </si>
  <si>
    <t>703-Zorunlu Deprem</t>
  </si>
  <si>
    <t>Şirket Adı</t>
  </si>
  <si>
    <t>Şirket Kodu</t>
  </si>
  <si>
    <t>Şirket Tipi</t>
  </si>
  <si>
    <t>704-Maden Çalışanları Zorunlu Ferdi Kaza</t>
  </si>
  <si>
    <t>Chubb European Group SE Merkezi Fransa Türkiye İstanbul Şubesi</t>
  </si>
  <si>
    <t>HD</t>
  </si>
  <si>
    <t>706-Dolaylı Kefalet</t>
  </si>
  <si>
    <t>Aksigorta AŞ</t>
  </si>
  <si>
    <t>710-Emtea</t>
  </si>
  <si>
    <t>Allianz Sigorta AŞ</t>
  </si>
  <si>
    <t>711-Kıymet</t>
  </si>
  <si>
    <t>Anadolu Anonim Türk Sigorta Şirketi</t>
  </si>
  <si>
    <t>712-Tekne</t>
  </si>
  <si>
    <t>Ankara Anonim Türk Sigorta Şirketi</t>
  </si>
  <si>
    <t>713-Raylı Araçlar Genel</t>
  </si>
  <si>
    <t>Atradius Crédito y Caución S.A. de Seguros y Reaseguros, İstanbul Şubesi</t>
  </si>
  <si>
    <t>714-Zorunlu Karayolu Tasımacılık Mali Sorumluluk</t>
  </si>
  <si>
    <t>Unico Sigorta AŞ</t>
  </si>
  <si>
    <t>Axa Sigorta AŞ</t>
  </si>
  <si>
    <t>903-Yeşil Kart</t>
  </si>
  <si>
    <t>BNP Paribas Cardif Sigorta AŞ</t>
  </si>
  <si>
    <t>716-Motorlu Kara Taşıtları İhtiyari Mali Sorumluluk</t>
  </si>
  <si>
    <t>Coface Sigorta AŞ</t>
  </si>
  <si>
    <t>717-Motorlu Kara Taşıtları - Kasko</t>
  </si>
  <si>
    <t>Corpus Sigorta AŞ</t>
  </si>
  <si>
    <t>718-Karayolu Yolcu Taşımacılığı Zor.Koltuk F.K.</t>
  </si>
  <si>
    <t>VHV Allgemeine Sigorta AŞ</t>
  </si>
  <si>
    <t>719-İşveren Mali Sorumluluk</t>
  </si>
  <si>
    <t>Euler Hermes Sigorta AŞ</t>
  </si>
  <si>
    <t>721-Asansör Kaza Üçüncü Şahıslara Karşı Mali Sorumluluk</t>
  </si>
  <si>
    <t>Eureko Sigorta AŞ</t>
  </si>
  <si>
    <t>722-Çevre Kirliliği Mali Sorumluluk</t>
  </si>
  <si>
    <t>Generali Sigorta AŞ</t>
  </si>
  <si>
    <t>723-Cam Kırılması</t>
  </si>
  <si>
    <t>Türkiye Sigorta AŞ</t>
  </si>
  <si>
    <t>724-Hırsızlık</t>
  </si>
  <si>
    <t>HDI Sigorta AŞ</t>
  </si>
  <si>
    <t>725-Tüpgaz Zorunlu Sorumluluk</t>
  </si>
  <si>
    <t>Bereket Sigorta AŞ</t>
  </si>
  <si>
    <t>726-Tehlikeli Maddeler Zorunlu Sorumluluk</t>
  </si>
  <si>
    <t>Magdeburger Sigorta AŞ</t>
  </si>
  <si>
    <t>727-Uçak Tekne</t>
  </si>
  <si>
    <t>Mapfre Sigorta AŞ</t>
  </si>
  <si>
    <t>728-Uçak Mali Mesuliyet</t>
  </si>
  <si>
    <t>Neova Katılım Sigorta AŞ</t>
  </si>
  <si>
    <t>729-Uçak Yolcu Kaza</t>
  </si>
  <si>
    <t>Orient Sigorta AŞ</t>
  </si>
  <si>
    <t>730-Tıbbı Kötü Uygulamaya İlişkin ZMSS</t>
  </si>
  <si>
    <t>Ray Sigorta AŞ</t>
  </si>
  <si>
    <t>731-Özel Güvenlik Mali Sorumluluk</t>
  </si>
  <si>
    <t>Şeker Sigorta AŞ</t>
  </si>
  <si>
    <t>732-Zorunlu Sertifika Mali Sorumluluk</t>
  </si>
  <si>
    <t>Sompo Sigorta AŞ</t>
  </si>
  <si>
    <t>733-Mesleki Sorumluluk</t>
  </si>
  <si>
    <t>Doga Sigorta AŞ</t>
  </si>
  <si>
    <t>734-Kıyı Tesisleri Deniz Kirliliği Zorunlu Mali Sorumluluk</t>
  </si>
  <si>
    <t>Koru Sigorta AŞ</t>
  </si>
  <si>
    <t>735-Tekne Sorumluluk</t>
  </si>
  <si>
    <t>GIG Sigorta AŞ</t>
  </si>
  <si>
    <t>736-Emniyeti Suistimal</t>
  </si>
  <si>
    <t>Türk Nippon Sigorta AŞ</t>
  </si>
  <si>
    <t>737-Motorlu Kara Taşıtları Dışındaki Kara Taşıtları</t>
  </si>
  <si>
    <t>Türk P&amp;I Sigorta AŞ</t>
  </si>
  <si>
    <t>738-Nehir Araçları</t>
  </si>
  <si>
    <t>Zurich Sigorta AŞ</t>
  </si>
  <si>
    <t>739-Göl Araçları</t>
  </si>
  <si>
    <t>Ethica Sigorta AŞ</t>
  </si>
  <si>
    <t>740-İhtiyari Deprem</t>
  </si>
  <si>
    <t>Quick Sigorta AŞ</t>
  </si>
  <si>
    <t>741-Sel</t>
  </si>
  <si>
    <t>SS Atlas Sigorta Kooperatifi</t>
  </si>
  <si>
    <t>742-Deprem ve Sel Dışındaki Doğal Afetler</t>
  </si>
  <si>
    <t>SS Mellce Karşılıklı Sigorta Kooperatifi</t>
  </si>
  <si>
    <t>743-Nükleer Enerji</t>
  </si>
  <si>
    <t>Türkiye Katılım Sigorta AŞ</t>
  </si>
  <si>
    <t>744-Toprak Kayması</t>
  </si>
  <si>
    <t>Ana Sigorta AŞ</t>
  </si>
  <si>
    <t>745-Taksitli Kredi</t>
  </si>
  <si>
    <t>Gri Sigorta AŞ</t>
  </si>
  <si>
    <t>746-Uzun Vadeli Konut Kredisi</t>
  </si>
  <si>
    <t>Arex Sigorta AŞ</t>
  </si>
  <si>
    <t>747-Tarım Kredisi</t>
  </si>
  <si>
    <t>Prive Sigorta AŞ</t>
  </si>
  <si>
    <t>748-İstihdam</t>
  </si>
  <si>
    <t>Hepiyi Sigorta AŞ</t>
  </si>
  <si>
    <t>749-Gelir Yetersizliği</t>
  </si>
  <si>
    <t>Aveon Global Sigorta AŞ</t>
  </si>
  <si>
    <t>750-Ferdi Kaza</t>
  </si>
  <si>
    <t>AcnTurk Sigorta AŞ</t>
  </si>
  <si>
    <t>751-Uzun Süreli Ferdi Kaza</t>
  </si>
  <si>
    <t>Emaa Sigorta AŞ</t>
  </si>
  <si>
    <t>752-Hava Şartları</t>
  </si>
  <si>
    <t>HDI Katılım Sigorta AŞ</t>
  </si>
  <si>
    <t>753-Genel Giderler</t>
  </si>
  <si>
    <t>Fiba Sigorta AŞ</t>
  </si>
  <si>
    <t>754-Beklenmeyen Ticari Giderler</t>
  </si>
  <si>
    <t>Turkcell Dijital Sigorta AŞ</t>
  </si>
  <si>
    <t>755-Kredi</t>
  </si>
  <si>
    <t>Global World Sigorta AŞ</t>
  </si>
  <si>
    <t>756-İhracat Kredi</t>
  </si>
  <si>
    <t>Medisa Sigorta AŞ</t>
  </si>
  <si>
    <t>757-Piyasa Değerindeki Kayıp</t>
  </si>
  <si>
    <t>Bupa Acıbadem Sigorta AŞ</t>
  </si>
  <si>
    <t>758-Kira Ve Gelir Kaybı</t>
  </si>
  <si>
    <t>BNP Paribas Cardif Hayat Sigorta AŞ</t>
  </si>
  <si>
    <t>H</t>
  </si>
  <si>
    <t>759-Diğer Finansal Kayıplar</t>
  </si>
  <si>
    <t>Demir Sağlık ve Hayat Sigorta AŞ</t>
  </si>
  <si>
    <t>760-Hukuksal Koruma</t>
  </si>
  <si>
    <t>Zurich Yaşam ve Emeklilik AŞ</t>
  </si>
  <si>
    <t>E</t>
  </si>
  <si>
    <t>761-Patlama</t>
  </si>
  <si>
    <t>Türkiye Katılım Hayat AŞ</t>
  </si>
  <si>
    <t>765-Makine Kırılması</t>
  </si>
  <si>
    <t>Quick Hayat Sigorta AŞ</t>
  </si>
  <si>
    <t>766-Montaj</t>
  </si>
  <si>
    <t>Viennalife Emeklilik ve Hayat AŞ</t>
  </si>
  <si>
    <t>767-İnşaat</t>
  </si>
  <si>
    <t>Allianz Hayat ve Emeklilik AŞ</t>
  </si>
  <si>
    <t>768-Elektronik Cihaz</t>
  </si>
  <si>
    <t>Allianz Yaşam ve Emeklilik AŞ</t>
  </si>
  <si>
    <t>769-Yapı Denetimi Zorunlu Mali Sorumluluk</t>
  </si>
  <si>
    <t>Anadolu Hayat Emeklilik AŞ</t>
  </si>
  <si>
    <t>770-Deniz Yolu Yolcu Taşımacılığı ZMS</t>
  </si>
  <si>
    <t>Bereket Emeklilik ve Hayat AŞ</t>
  </si>
  <si>
    <t>773-Devlet Destekli Arıcılık</t>
  </si>
  <si>
    <t>AgeSA Hayat ve Emeklilik AŞ</t>
  </si>
  <si>
    <t>774-Su Ürünleri</t>
  </si>
  <si>
    <t>Axa Hayat ve Emeklilik AŞ</t>
  </si>
  <si>
    <t>775-Dolu Sera</t>
  </si>
  <si>
    <t>BNP Paribas Cardif Emeklilik AŞ</t>
  </si>
  <si>
    <t>776-Devlet Destekli Sera</t>
  </si>
  <si>
    <t>QNB Sağlık Hayat Sigorta ve Emeklilik AŞ</t>
  </si>
  <si>
    <t>777-Devlet Destekli Bitkisel Ürün</t>
  </si>
  <si>
    <t>HDI Fiba Emeklilik ve Hayat AŞ</t>
  </si>
  <si>
    <t>778-Devlet Destekli Su Ürünleri</t>
  </si>
  <si>
    <t>Garanti BBVA Emeklilik ve Hayat AŞ</t>
  </si>
  <si>
    <t>779-Devlet Destekli Hayvan Hayat</t>
  </si>
  <si>
    <t>NN Hayat ve Emeklilik AŞ</t>
  </si>
  <si>
    <t>780-Hayvan Hayat</t>
  </si>
  <si>
    <t>Katılım Emeklilik ve Hayat AŞ</t>
  </si>
  <si>
    <t>781-Kümes Hayvan Hayat</t>
  </si>
  <si>
    <t>Metlife Emeklilik ve Hayat AŞ</t>
  </si>
  <si>
    <t>782-Devlet Destekli Kümes Hayvan Hayat</t>
  </si>
  <si>
    <t>Türkiye Hayat ve Emeklilik AŞ</t>
  </si>
  <si>
    <t>783-Devlet Destekli Küçükbaş Hayvan Hayat</t>
  </si>
  <si>
    <t>TOPLAM (HAYAT DIŞI ŞİRKETLER)</t>
  </si>
  <si>
    <t>T (HD)</t>
  </si>
  <si>
    <t>784-Hastalık</t>
  </si>
  <si>
    <t>TOPLAM (HAYAT VE EMEKLİLİK ŞİRKETLERİ)</t>
  </si>
  <si>
    <t>T (H+E)</t>
  </si>
  <si>
    <t>785-Sağlık</t>
  </si>
  <si>
    <t>TOPLAM (HAYAT DIŞI ŞİRKETLER+HAYAT VE EMEKLİLİK ŞİRKETLERİ)</t>
  </si>
  <si>
    <t>T (HD+H+E)</t>
  </si>
  <si>
    <t>786-Seyahat Sağlık</t>
  </si>
  <si>
    <t>789-Seyahat Araç Destek</t>
  </si>
  <si>
    <t>790-İrat Ödemeleri</t>
  </si>
  <si>
    <t>791-Diğerleri</t>
  </si>
  <si>
    <t>792-Evlilik/Doğum Sigortası</t>
  </si>
  <si>
    <t>793-Yatırım Fonlu Sigortalar</t>
  </si>
  <si>
    <t>794-Sermaye İtfa Sigortası</t>
  </si>
  <si>
    <t>795-Fon Yönetim Sigortası</t>
  </si>
  <si>
    <t>796-Hastalık</t>
  </si>
  <si>
    <t>797-Sağlık Toplam</t>
  </si>
  <si>
    <t>798-Destek Genel</t>
  </si>
  <si>
    <t>799-Tontin</t>
  </si>
  <si>
    <t>707-Devlet Destekli Alacak Sigortası</t>
  </si>
  <si>
    <t>771-Ürün Sorumluluk</t>
  </si>
  <si>
    <t>708-Bina Tamamlama</t>
  </si>
  <si>
    <t>705-Doğrudan Kefalet</t>
  </si>
  <si>
    <t>Hayatdışı</t>
  </si>
  <si>
    <t>Raylı Araçlar Genel</t>
  </si>
  <si>
    <t>Tıbbı Kötü Uygulamaya İlişkin ZMSS</t>
  </si>
  <si>
    <t>Deniz Yolu Yolcu Taşımacılığı ZMS</t>
  </si>
  <si>
    <t>Hayatdışı Toplam</t>
  </si>
  <si>
    <t>Hayat</t>
  </si>
  <si>
    <t>Hayat Toplam</t>
  </si>
  <si>
    <t>Kaza</t>
  </si>
  <si>
    <t>Kaza Toplam</t>
  </si>
  <si>
    <t>Hastalık-Sağlık</t>
  </si>
  <si>
    <t>Hastalık-Sağlık Toplam</t>
  </si>
  <si>
    <t>Kara Araçları</t>
  </si>
  <si>
    <t>Kara Araçları Toplam</t>
  </si>
  <si>
    <t>Kasko</t>
  </si>
  <si>
    <t>Hava Araçları</t>
  </si>
  <si>
    <t>Su Araçları</t>
  </si>
  <si>
    <t>Su Araçları Toplam</t>
  </si>
  <si>
    <t>Nakliyat</t>
  </si>
  <si>
    <t>Yangın ve Doğal Afetler</t>
  </si>
  <si>
    <t>Yangın ve Doğal Afetler Toplam</t>
  </si>
  <si>
    <t>Genel Zararlar</t>
  </si>
  <si>
    <t>Genel Zararlar Toplam</t>
  </si>
  <si>
    <t>Kara Araçları Sorumluluk</t>
  </si>
  <si>
    <t>Kara Araçları Sorumluluk Toplam</t>
  </si>
  <si>
    <t>Trafik</t>
  </si>
  <si>
    <t>Trafik Toplam</t>
  </si>
  <si>
    <t>Hava Araçları Sorumluluk</t>
  </si>
  <si>
    <t>Su Araçları Sorumluluk</t>
  </si>
  <si>
    <t>Genel Sorumluluk</t>
  </si>
  <si>
    <t xml:space="preserve">Ürün Sorumluluk </t>
  </si>
  <si>
    <t>Genel Sorumluluk Toplam</t>
  </si>
  <si>
    <t>Kredi Toplam</t>
  </si>
  <si>
    <t>Kefalet</t>
  </si>
  <si>
    <t>Kefalet Toplam</t>
  </si>
  <si>
    <t>Finansal Kayıplar</t>
  </si>
  <si>
    <t>Finansal Kayıplar Toplam</t>
  </si>
  <si>
    <t>Destek</t>
  </si>
  <si>
    <t>Destek Toplam</t>
  </si>
  <si>
    <t>Devlet Destekli Tarım Sigortaları</t>
  </si>
  <si>
    <t>Devlet Destekli Tarım Sigortaları Toplam</t>
  </si>
  <si>
    <t>Mühendislik Sigortaları</t>
  </si>
  <si>
    <t>Mühendislik Sigortaları Toplam</t>
  </si>
  <si>
    <t>H-Hastalık-Sağlık</t>
  </si>
  <si>
    <t>Hayat Grubu Toplam</t>
  </si>
  <si>
    <t>TOPLAM</t>
  </si>
  <si>
    <t>01.01.2025-28.02.2025</t>
  </si>
  <si>
    <t>*Bu ve/veya ilgili sayfalardaki veriler geçici rakamlar olup, kesin sonuçlar için ilgili döneme ilişkin Gelir Tablolarına başvurulmalıdır.</t>
  </si>
  <si>
    <t>**Prim üretim istatistikleri RİP kapsamında üretilmektedir.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</si>
  <si>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</si>
  <si>
    <t>**Bu ve/veya ilgili sayfalardaki veriler 24.03.2025 tarihi itibarıyla üye şirketlerimizden gelen verilere göre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</si>
</sst>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%"/>
    <numFmt numFmtId="166" formatCode="0_ ;\-0\ "/>
  </numFmts>
  <fonts count="18" x14ac:knownFonts="1"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0"/>
      <color rgb="FFFF0066"/>
      <name val="Calibri"/>
      <family val="2"/>
      <charset val="162"/>
      <scheme val="minor"/>
    </font>
    <font>
      <b/>
      <sz val="10"/>
      <color indexed="18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indexed="48"/>
      <name val="Calibri"/>
      <family val="2"/>
      <charset val="162"/>
      <scheme val="minor"/>
    </font>
    <font>
      <b/>
      <sz val="10"/>
      <color indexed="16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i/>
      <sz val="10"/>
      <color indexed="8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alibri"/>
      <family val="2"/>
      <charset val="162"/>
      <scheme val="minor"/>
    </font>
    <font>
      <sz val="10"/>
      <color theme="0"/>
      <name val="Arial Tur"/>
      <charset val="162"/>
    </font>
    <font>
      <sz val="10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164" fontId="0" fillId="0" borderId="0" xfId="0" applyNumberFormat="1"/>
    <xf numFmtId="14" fontId="1" fillId="2" borderId="0" xfId="0" applyNumberFormat="1" applyFont="1" applyFill="1" applyBorder="1" applyAlignment="1">
      <alignment horizontal="left"/>
    </xf>
    <xf numFmtId="0" fontId="0" fillId="5" borderId="0" xfId="0" applyFill="1"/>
    <xf numFmtId="0" fontId="5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/>
    </xf>
    <xf numFmtId="1" fontId="4" fillId="7" borderId="8" xfId="0" quotePrefix="1" applyNumberFormat="1" applyFont="1" applyFill="1" applyBorder="1" applyAlignment="1" applyProtection="1">
      <alignment horizontal="center"/>
    </xf>
    <xf numFmtId="38" fontId="11" fillId="8" borderId="8" xfId="0" applyNumberFormat="1" applyFont="1" applyFill="1" applyBorder="1" applyAlignment="1">
      <alignment horizontal="right"/>
    </xf>
    <xf numFmtId="3" fontId="4" fillId="7" borderId="8" xfId="0" applyNumberFormat="1" applyFont="1" applyFill="1" applyBorder="1" applyAlignment="1" applyProtection="1">
      <alignment horizontal="right"/>
    </xf>
    <xf numFmtId="164" fontId="0" fillId="0" borderId="0" xfId="0" applyNumberFormat="1" applyFont="1"/>
    <xf numFmtId="165" fontId="11" fillId="8" borderId="8" xfId="0" applyNumberFormat="1" applyFont="1" applyFill="1" applyBorder="1" applyAlignment="1">
      <alignment horizontal="right"/>
    </xf>
    <xf numFmtId="165" fontId="4" fillId="7" borderId="8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>
      <alignment horizontal="left"/>
    </xf>
    <xf numFmtId="1" fontId="4" fillId="7" borderId="6" xfId="0" quotePrefix="1" applyNumberFormat="1" applyFont="1" applyFill="1" applyBorder="1" applyAlignment="1" applyProtection="1">
      <alignment horizontal="center"/>
    </xf>
    <xf numFmtId="38" fontId="11" fillId="8" borderId="6" xfId="0" applyNumberFormat="1" applyFont="1" applyFill="1" applyBorder="1" applyAlignment="1">
      <alignment horizontal="right"/>
    </xf>
    <xf numFmtId="3" fontId="4" fillId="7" borderId="6" xfId="0" applyNumberFormat="1" applyFont="1" applyFill="1" applyBorder="1" applyAlignment="1" applyProtection="1">
      <alignment horizontal="right"/>
    </xf>
    <xf numFmtId="165" fontId="11" fillId="8" borderId="6" xfId="0" applyNumberFormat="1" applyFont="1" applyFill="1" applyBorder="1" applyAlignment="1">
      <alignment horizontal="right"/>
    </xf>
    <xf numFmtId="165" fontId="4" fillId="7" borderId="6" xfId="0" applyNumberFormat="1" applyFont="1" applyFill="1" applyBorder="1" applyAlignment="1" applyProtection="1">
      <alignment horizontal="right"/>
    </xf>
    <xf numFmtId="165" fontId="4" fillId="7" borderId="5" xfId="0" applyNumberFormat="1" applyFont="1" applyFill="1" applyBorder="1" applyAlignment="1" applyProtection="1">
      <alignment horizontal="right"/>
    </xf>
    <xf numFmtId="3" fontId="4" fillId="7" borderId="12" xfId="0" applyNumberFormat="1" applyFont="1" applyFill="1" applyBorder="1" applyAlignment="1" applyProtection="1">
      <alignment horizontal="right"/>
    </xf>
    <xf numFmtId="165" fontId="4" fillId="7" borderId="12" xfId="0" applyNumberFormat="1" applyFont="1" applyFill="1" applyBorder="1" applyAlignment="1" applyProtection="1">
      <alignment horizontal="right"/>
    </xf>
    <xf numFmtId="0" fontId="5" fillId="7" borderId="13" xfId="0" applyFont="1" applyFill="1" applyBorder="1" applyAlignment="1">
      <alignment horizontal="left"/>
    </xf>
    <xf numFmtId="1" fontId="4" fillId="7" borderId="14" xfId="0" quotePrefix="1" applyNumberFormat="1" applyFont="1" applyFill="1" applyBorder="1" applyAlignment="1" applyProtection="1">
      <alignment horizontal="center"/>
    </xf>
    <xf numFmtId="38" fontId="11" fillId="8" borderId="14" xfId="0" applyNumberFormat="1" applyFont="1" applyFill="1" applyBorder="1" applyAlignment="1">
      <alignment horizontal="right"/>
    </xf>
    <xf numFmtId="3" fontId="4" fillId="7" borderId="14" xfId="0" applyNumberFormat="1" applyFont="1" applyFill="1" applyBorder="1" applyAlignment="1" applyProtection="1">
      <alignment horizontal="right"/>
    </xf>
    <xf numFmtId="165" fontId="11" fillId="8" borderId="14" xfId="0" applyNumberFormat="1" applyFont="1" applyFill="1" applyBorder="1" applyAlignment="1">
      <alignment horizontal="right"/>
    </xf>
    <xf numFmtId="0" fontId="5" fillId="7" borderId="15" xfId="0" applyFont="1" applyFill="1" applyBorder="1" applyAlignment="1">
      <alignment horizontal="left"/>
    </xf>
    <xf numFmtId="0" fontId="11" fillId="7" borderId="15" xfId="0" applyFont="1" applyFill="1" applyBorder="1" applyAlignment="1">
      <alignment horizontal="left" indent="2"/>
    </xf>
    <xf numFmtId="1" fontId="12" fillId="7" borderId="6" xfId="0" quotePrefix="1" applyNumberFormat="1" applyFont="1" applyFill="1" applyBorder="1" applyAlignment="1" applyProtection="1">
      <alignment horizontal="center"/>
    </xf>
    <xf numFmtId="0" fontId="13" fillId="7" borderId="15" xfId="0" applyFont="1" applyFill="1" applyBorder="1" applyAlignment="1">
      <alignment horizontal="left" indent="4"/>
    </xf>
    <xf numFmtId="1" fontId="14" fillId="7" borderId="6" xfId="0" quotePrefix="1" applyNumberFormat="1" applyFont="1" applyFill="1" applyBorder="1" applyAlignment="1" applyProtection="1">
      <alignment horizontal="center"/>
    </xf>
    <xf numFmtId="3" fontId="4" fillId="7" borderId="18" xfId="0" applyNumberFormat="1" applyFont="1" applyFill="1" applyBorder="1" applyAlignment="1" applyProtection="1">
      <alignment horizontal="right"/>
    </xf>
    <xf numFmtId="165" fontId="4" fillId="7" borderId="18" xfId="0" applyNumberFormat="1" applyFont="1" applyFill="1" applyBorder="1" applyAlignment="1" applyProtection="1">
      <alignment horizontal="right"/>
    </xf>
    <xf numFmtId="165" fontId="4" fillId="7" borderId="14" xfId="0" applyNumberFormat="1" applyFont="1" applyFill="1" applyBorder="1" applyAlignment="1" applyProtection="1">
      <alignment horizontal="right"/>
    </xf>
    <xf numFmtId="3" fontId="4" fillId="7" borderId="21" xfId="0" applyNumberFormat="1" applyFont="1" applyFill="1" applyBorder="1" applyAlignment="1" applyProtection="1">
      <alignment horizontal="right"/>
    </xf>
    <xf numFmtId="165" fontId="4" fillId="7" borderId="21" xfId="0" applyNumberFormat="1" applyFont="1" applyFill="1" applyBorder="1" applyAlignment="1" applyProtection="1">
      <alignment horizontal="right"/>
    </xf>
    <xf numFmtId="0" fontId="5" fillId="7" borderId="22" xfId="0" applyFont="1" applyFill="1" applyBorder="1" applyAlignment="1">
      <alignment horizontal="left"/>
    </xf>
    <xf numFmtId="0" fontId="11" fillId="7" borderId="22" xfId="0" applyFont="1" applyFill="1" applyBorder="1" applyAlignment="1">
      <alignment horizontal="left" indent="2"/>
    </xf>
    <xf numFmtId="1" fontId="12" fillId="7" borderId="14" xfId="0" quotePrefix="1" applyNumberFormat="1" applyFont="1" applyFill="1" applyBorder="1" applyAlignment="1" applyProtection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37" fontId="3" fillId="6" borderId="23" xfId="0" applyNumberFormat="1" applyFont="1" applyFill="1" applyBorder="1" applyAlignment="1" applyProtection="1">
      <alignment vertical="center" wrapText="1"/>
    </xf>
    <xf numFmtId="166" fontId="15" fillId="6" borderId="24" xfId="0" applyNumberFormat="1" applyFont="1" applyFill="1" applyBorder="1" applyAlignment="1" applyProtection="1">
      <alignment horizontal="center" vertical="center" wrapText="1"/>
    </xf>
    <xf numFmtId="38" fontId="5" fillId="7" borderId="8" xfId="0" applyNumberFormat="1" applyFont="1" applyFill="1" applyBorder="1" applyAlignment="1">
      <alignment horizontal="right"/>
    </xf>
    <xf numFmtId="165" fontId="5" fillId="7" borderId="8" xfId="0" applyNumberFormat="1" applyFont="1" applyFill="1" applyBorder="1" applyAlignment="1">
      <alignment horizontal="right"/>
    </xf>
    <xf numFmtId="37" fontId="3" fillId="6" borderId="25" xfId="0" applyNumberFormat="1" applyFont="1" applyFill="1" applyBorder="1" applyAlignment="1" applyProtection="1">
      <alignment vertical="center" wrapText="1"/>
    </xf>
    <xf numFmtId="166" fontId="15" fillId="6" borderId="4" xfId="0" applyNumberFormat="1" applyFont="1" applyFill="1" applyBorder="1" applyAlignment="1" applyProtection="1">
      <alignment horizontal="center" vertical="center" wrapText="1"/>
    </xf>
    <xf numFmtId="38" fontId="5" fillId="7" borderId="6" xfId="0" applyNumberFormat="1" applyFont="1" applyFill="1" applyBorder="1" applyAlignment="1">
      <alignment horizontal="right"/>
    </xf>
    <xf numFmtId="165" fontId="5" fillId="7" borderId="6" xfId="0" applyNumberFormat="1" applyFont="1" applyFill="1" applyBorder="1" applyAlignment="1">
      <alignment horizontal="right"/>
    </xf>
    <xf numFmtId="37" fontId="3" fillId="6" borderId="10" xfId="0" applyNumberFormat="1" applyFont="1" applyFill="1" applyBorder="1" applyAlignment="1" applyProtection="1">
      <alignment vertical="center" wrapText="1"/>
    </xf>
    <xf numFmtId="166" fontId="15" fillId="6" borderId="11" xfId="0" applyNumberFormat="1" applyFont="1" applyFill="1" applyBorder="1" applyAlignment="1" applyProtection="1">
      <alignment horizontal="center" vertical="center" wrapText="1"/>
    </xf>
    <xf numFmtId="38" fontId="5" fillId="7" borderId="12" xfId="0" applyNumberFormat="1" applyFont="1" applyFill="1" applyBorder="1" applyAlignment="1">
      <alignment horizontal="right"/>
    </xf>
    <xf numFmtId="165" fontId="5" fillId="7" borderId="12" xfId="0" applyNumberFormat="1" applyFont="1" applyFill="1" applyBorder="1" applyAlignment="1">
      <alignment horizontal="right"/>
    </xf>
    <xf numFmtId="0" fontId="0" fillId="5" borderId="0" xfId="0" applyFont="1" applyFill="1"/>
    <xf numFmtId="164" fontId="16" fillId="0" borderId="0" xfId="0" applyNumberFormat="1" applyFont="1"/>
    <xf numFmtId="0" fontId="5" fillId="6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center"/>
    </xf>
    <xf numFmtId="37" fontId="3" fillId="6" borderId="2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/>
    <xf numFmtId="0" fontId="1" fillId="3" borderId="0" xfId="0" applyFont="1" applyFill="1" applyBorder="1" applyAlignment="1"/>
    <xf numFmtId="0" fontId="4" fillId="6" borderId="6" xfId="0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37" fontId="3" fillId="4" borderId="1" xfId="0" applyNumberFormat="1" applyFont="1" applyFill="1" applyBorder="1" applyAlignment="1" applyProtection="1">
      <alignment horizontal="center" vertical="center" wrapText="1"/>
    </xf>
    <xf numFmtId="37" fontId="3" fillId="4" borderId="0" xfId="0" applyNumberFormat="1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37" fontId="3" fillId="4" borderId="2" xfId="0" applyNumberFormat="1" applyFont="1" applyFill="1" applyBorder="1" applyAlignment="1" applyProtection="1">
      <alignment horizontal="center" vertical="center" wrapText="1"/>
    </xf>
    <xf numFmtId="37" fontId="3" fillId="4" borderId="3" xfId="0" applyNumberFormat="1" applyFont="1" applyFill="1" applyBorder="1" applyAlignment="1" applyProtection="1">
      <alignment horizontal="center" vertical="center" wrapText="1"/>
    </xf>
    <xf numFmtId="37" fontId="3" fillId="4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860161</xdr:colOff>
      <xdr:row>1</xdr:row>
      <xdr:rowOff>80434</xdr:rowOff>
    </xdr:from>
    <xdr:to>
      <xdr:col>5</xdr:col>
      <xdr:colOff>320411</xdr:colOff>
      <xdr:row>2</xdr:row>
      <xdr:rowOff>165630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0606E41E-7A7C-4F7E-A945-C6D4B2143A88}"/>
            </a:ext>
          </a:extLst>
        </xdr:cNvPr>
        <xdr:cNvSpPr/>
      </xdr:nvSpPr>
      <xdr:spPr bwMode="auto">
        <a:xfrm rot="10953975">
          <a:off x="7918186" y="270934"/>
          <a:ext cx="50800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860161</xdr:colOff>
      <xdr:row>1</xdr:row>
      <xdr:rowOff>80434</xdr:rowOff>
    </xdr:from>
    <xdr:to>
      <xdr:col>6</xdr:col>
      <xdr:colOff>320411</xdr:colOff>
      <xdr:row>2</xdr:row>
      <xdr:rowOff>165630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35110522-B28B-4968-A19A-FD5869B69316}"/>
            </a:ext>
          </a:extLst>
        </xdr:cNvPr>
        <xdr:cNvSpPr/>
      </xdr:nvSpPr>
      <xdr:spPr bwMode="auto">
        <a:xfrm rot="10953975">
          <a:off x="8965936" y="270934"/>
          <a:ext cx="50800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29F9BECF-10E2-48CF-B474-18DC163076EC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6459E634-69B5-494B-81B0-44FC66745181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4553C3EF-34C5-4F5B-8A25-5A91C828588D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E5D40595-69D8-4F66-AF60-1A49E18095F2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01BF8590-0075-47E7-9FD5-95C4E64C91CC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AF8C2A23-321F-440C-BD2F-EA4D509B9777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FA8AED58-2520-4FFD-8AFD-EAF2C287C873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0D9628F0-8870-470D-9D72-EA3F8E25AA0F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51BA8DE2-1B74-4FA0-9B32-F34C661F1EA9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DD4F2365-2DB2-4265-A6A1-BFE56E151160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416719</xdr:colOff>
      <xdr:row>0</xdr:row>
      <xdr:rowOff>59533</xdr:rowOff>
    </xdr:from>
    <xdr:to>
      <xdr:col>3</xdr:col>
      <xdr:colOff>692415</xdr:colOff>
      <xdr:row>2</xdr:row>
      <xdr:rowOff>91283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95C04CC8-BD6C-45A8-9844-6D9B120E0ADE}"/>
            </a:ext>
          </a:extLst>
        </xdr:cNvPr>
        <xdr:cNvSpPr/>
      </xdr:nvSpPr>
      <xdr:spPr bwMode="auto">
        <a:xfrm rot="16200000">
          <a:off x="6358467" y="128060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357188</xdr:colOff>
      <xdr:row>0</xdr:row>
      <xdr:rowOff>71439</xdr:rowOff>
    </xdr:from>
    <xdr:to>
      <xdr:col>3</xdr:col>
      <xdr:colOff>632884</xdr:colOff>
      <xdr:row>2</xdr:row>
      <xdr:rowOff>103189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0C3CCC56-ABE5-43B4-804B-2E3492C4C42A}"/>
            </a:ext>
          </a:extLst>
        </xdr:cNvPr>
        <xdr:cNvSpPr/>
      </xdr:nvSpPr>
      <xdr:spPr bwMode="auto">
        <a:xfrm rot="16200000">
          <a:off x="6298936" y="139966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C6FAA484-5931-4B01-B911-2D94BC16A145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7DF96102-F5C1-4A89-8510-AA56FEC1A527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5FF3AA3F-464D-47AE-B5B4-F6F9B24A541E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59520D49-F067-4713-8D00-FBD98315C517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297656</xdr:colOff>
      <xdr:row>0</xdr:row>
      <xdr:rowOff>71439</xdr:rowOff>
    </xdr:from>
    <xdr:to>
      <xdr:col>3</xdr:col>
      <xdr:colOff>573352</xdr:colOff>
      <xdr:row>2</xdr:row>
      <xdr:rowOff>103189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C03C691A-A328-4EA4-8EB6-6F9773A95857}"/>
            </a:ext>
          </a:extLst>
        </xdr:cNvPr>
        <xdr:cNvSpPr/>
      </xdr:nvSpPr>
      <xdr:spPr bwMode="auto">
        <a:xfrm rot="16200000">
          <a:off x="6239404" y="139966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AC5EA4CF-E804-45F1-8574-3BC6C2F98B75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104D5F11-68EE-4C3E-8460-B363066CF203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600B4BBE-9D2C-4199-8009-F2A6602A204F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233802B4-A806-4314-A5C0-3E06FF319BE3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93556527-5954-4E64-9586-BAFCA50DAF9F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D56600FE-7453-4A17-9D5C-2919043019CD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54386B66-ECDB-4D53-BCF6-844C312B1322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A896F4DB-3B48-423F-8CD9-3556D0A63E9D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AD5B3191-E2E3-4A62-889A-04E8122CE002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226219</xdr:colOff>
      <xdr:row>0</xdr:row>
      <xdr:rowOff>83345</xdr:rowOff>
    </xdr:from>
    <xdr:to>
      <xdr:col>3</xdr:col>
      <xdr:colOff>501915</xdr:colOff>
      <xdr:row>2</xdr:row>
      <xdr:rowOff>115095</xdr:rowOff>
    </xdr:to>
    <xdr:sp macro="" textlink="">
      <xdr:nvSpPr>
        <xdr:cNvPr id="2" name="Yukarı Ok 1">
          <a:extLst>
            <a:ext uri="{FF2B5EF4-FFF2-40B4-BE49-F238E27FC236}">
              <a16:creationId xmlns:a16="http://schemas.microsoft.com/office/drawing/2014/main" id="{3F48A144-36E1-4F2A-82F7-938F18E605A0}"/>
            </a:ext>
          </a:extLst>
        </xdr:cNvPr>
        <xdr:cNvSpPr/>
      </xdr:nvSpPr>
      <xdr:spPr bwMode="auto">
        <a:xfrm rot="16200000">
          <a:off x="6167967" y="151872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0.42.31\Ortak\Akt&#252;erya%20Ve%20Maliye\D&#246;nemlik%20Raporlamalar\Ayl&#305;k\2%20Prim%20Adet\2025\2025-02\&#350;ubat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5-Detay"/>
      <sheetName val="1005-Kasko"/>
      <sheetName val="1005-Trafik"/>
      <sheetName val="1005-ZKFK"/>
      <sheetName val="1006-Detay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09-ZKF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50315672.959999986</v>
          </cell>
        </row>
      </sheetData>
      <sheetData sheetId="6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720-Üçüncü Şahıslara Karşı Mali Sorumluluk</v>
          </cell>
        </row>
        <row r="20">
          <cell r="CQ20" t="str">
            <v>721-Asansör Kaza Üçüncü Şahıslara Karşı Mali Sorumluluk</v>
          </cell>
        </row>
        <row r="21">
          <cell r="CQ21" t="str">
            <v>722-Çevre Kirliliği Mali Sorumluluk</v>
          </cell>
        </row>
        <row r="22">
          <cell r="CQ22" t="str">
            <v>723-Cam Kırılması</v>
          </cell>
        </row>
        <row r="23">
          <cell r="CQ23" t="str">
            <v>724-Hırsızlık</v>
          </cell>
        </row>
        <row r="24">
          <cell r="CQ24" t="str">
            <v>725-Tüpgaz Zorunlu Sorumluluk</v>
          </cell>
        </row>
        <row r="25">
          <cell r="CQ25" t="str">
            <v>726-Tehlikeli Maddeler Zorunlu Sorumluluk</v>
          </cell>
        </row>
        <row r="26">
          <cell r="CQ26" t="str">
            <v>727-Uçak Tekne</v>
          </cell>
        </row>
        <row r="27">
          <cell r="CQ27" t="str">
            <v>728-Uçak Mali Mesuliyet</v>
          </cell>
        </row>
        <row r="28">
          <cell r="CQ28" t="str">
            <v>729-Uçak Yolcu Kaza</v>
          </cell>
        </row>
        <row r="29">
          <cell r="CQ29" t="str">
            <v>730-Tıbbı Kötü Uygulamaya İlişkin ZMSS</v>
          </cell>
        </row>
        <row r="30">
          <cell r="CQ30" t="str">
            <v>731-Özel Güvenlik Mali Sorumluluk</v>
          </cell>
        </row>
        <row r="31">
          <cell r="CQ31" t="str">
            <v>732-Zorunlu Sertifika Mali Sorumluluk</v>
          </cell>
        </row>
        <row r="32">
          <cell r="CQ32" t="str">
            <v>733-Mesleki Sorumluluk</v>
          </cell>
        </row>
        <row r="33">
          <cell r="CQ33" t="str">
            <v>734-Kıyı Tesisleri Deniz Kirliliği Zorunlu Mali Sorumluluk</v>
          </cell>
        </row>
        <row r="34">
          <cell r="CQ34" t="str">
            <v>735-Tekne Sorumluluk</v>
          </cell>
        </row>
        <row r="35">
          <cell r="CQ35" t="str">
            <v>736-Doğrudan Kefalet</v>
          </cell>
        </row>
        <row r="36">
          <cell r="CQ36" t="str">
            <v>737-Motorlu Kara Taşıtları Dışındaki Kara Taşıtları</v>
          </cell>
        </row>
        <row r="37">
          <cell r="CQ37" t="str">
            <v>738-Nehir Araçları</v>
          </cell>
        </row>
        <row r="38">
          <cell r="CQ38" t="str">
            <v>739-Göl Araçları</v>
          </cell>
        </row>
        <row r="39">
          <cell r="CQ39" t="str">
            <v>740-İhtiyari Deprem</v>
          </cell>
        </row>
        <row r="40">
          <cell r="CQ40" t="str">
            <v>741-Sel</v>
          </cell>
        </row>
        <row r="41">
          <cell r="CQ41" t="str">
            <v>742-Deprem ve Sel Dışındaki Doğal Afetler</v>
          </cell>
        </row>
        <row r="42">
          <cell r="CQ42" t="str">
            <v>743-Nükleer Enerji</v>
          </cell>
        </row>
        <row r="43">
          <cell r="CQ43" t="str">
            <v>744-Toprak Kayması</v>
          </cell>
        </row>
        <row r="44">
          <cell r="CQ44" t="str">
            <v>745-Taksitli Kredi</v>
          </cell>
        </row>
        <row r="45">
          <cell r="CQ45" t="str">
            <v>746-Uzun Vadeli Konut Kredisi</v>
          </cell>
        </row>
        <row r="46">
          <cell r="CQ46" t="str">
            <v>747-Tarım Kredisi</v>
          </cell>
        </row>
        <row r="47">
          <cell r="CQ47" t="str">
            <v>748-İstihdam</v>
          </cell>
        </row>
        <row r="48">
          <cell r="CQ48" t="str">
            <v>749-Gelir Yetersizliği</v>
          </cell>
        </row>
        <row r="49">
          <cell r="CQ49" t="str">
            <v>750-Ferdi Kaza</v>
          </cell>
        </row>
        <row r="50">
          <cell r="CQ50" t="str">
            <v>751-Uzun Süreli Ferdi Kaza</v>
          </cell>
        </row>
        <row r="51">
          <cell r="CQ51" t="str">
            <v>752-Hava Şartları</v>
          </cell>
        </row>
        <row r="52">
          <cell r="CQ52" t="str">
            <v>753-Genel Giderler</v>
          </cell>
        </row>
        <row r="53">
          <cell r="CQ53" t="str">
            <v>754-Beklenmeyen Ticari Giderler</v>
          </cell>
        </row>
        <row r="54">
          <cell r="CQ54" t="str">
            <v>755-Kredi</v>
          </cell>
        </row>
        <row r="55">
          <cell r="CQ55" t="str">
            <v>756-İhracat Kredi</v>
          </cell>
        </row>
        <row r="56">
          <cell r="CQ56" t="str">
            <v>757-Piyasa Değerindeki Kayıp</v>
          </cell>
        </row>
        <row r="57">
          <cell r="CQ57" t="str">
            <v>758-Kira Ve Gelir Kaybı</v>
          </cell>
        </row>
        <row r="58">
          <cell r="CQ58" t="str">
            <v>759-Diğer Finansal Kayıplar</v>
          </cell>
        </row>
        <row r="59">
          <cell r="CQ59" t="str">
            <v>760-Hukuksal Koruma</v>
          </cell>
        </row>
        <row r="60">
          <cell r="CQ60" t="str">
            <v>761-Patlama</v>
          </cell>
        </row>
        <row r="61">
          <cell r="CQ61" t="str">
            <v>765-Makine Kırılması</v>
          </cell>
        </row>
        <row r="62">
          <cell r="CQ62" t="str">
            <v>766-Montaj</v>
          </cell>
        </row>
        <row r="63">
          <cell r="CQ63" t="str">
            <v>767-İnşaat</v>
          </cell>
        </row>
        <row r="64">
          <cell r="CQ64" t="str">
            <v>768-Elektronik Cihaz</v>
          </cell>
        </row>
        <row r="65">
          <cell r="CQ65" t="str">
            <v>769-Yapı Denetimi Zorunlu Mali Sorumluluk</v>
          </cell>
        </row>
        <row r="66">
          <cell r="CQ66" t="str">
            <v>770-Deniz Yolu Yolcu Taşımacılığı ZMS</v>
          </cell>
        </row>
        <row r="67">
          <cell r="CQ67" t="str">
            <v>773-Devlet Destekli Arıcılık</v>
          </cell>
        </row>
        <row r="68">
          <cell r="CQ68" t="str">
            <v>774-Su Ürünleri</v>
          </cell>
        </row>
        <row r="69">
          <cell r="CQ69" t="str">
            <v>775-Dolu Sera</v>
          </cell>
        </row>
        <row r="70">
          <cell r="CQ70" t="str">
            <v>776-Devlet Destekli Sera</v>
          </cell>
        </row>
        <row r="71">
          <cell r="CQ71" t="str">
            <v>777-Devlet Destekli Bitkisel Ürün</v>
          </cell>
        </row>
        <row r="72">
          <cell r="CQ72" t="str">
            <v>778-Devlet Destekli Su Ürünleri</v>
          </cell>
        </row>
        <row r="73">
          <cell r="CQ73" t="str">
            <v>779-Devlet Destekli Hayvan Hayat</v>
          </cell>
        </row>
        <row r="74">
          <cell r="CQ74" t="str">
            <v>780-Hayvan Hayat</v>
          </cell>
        </row>
        <row r="75">
          <cell r="CQ75" t="str">
            <v>781-Kümes Hayvan Hayat</v>
          </cell>
        </row>
        <row r="76">
          <cell r="CQ76" t="str">
            <v>782-Devlet Destekli Kümes Hayvan Hayat</v>
          </cell>
        </row>
        <row r="77">
          <cell r="CQ77" t="str">
            <v>783-Devlet Destekli Küçükbaş Hayvan Hayat</v>
          </cell>
        </row>
        <row r="78">
          <cell r="CQ78" t="str">
            <v>784-Hastalık</v>
          </cell>
        </row>
        <row r="79">
          <cell r="CQ79" t="str">
            <v>785-Sağlık</v>
          </cell>
        </row>
        <row r="80">
          <cell r="CQ80" t="str">
            <v>786-Seyahat Sağlık</v>
          </cell>
        </row>
        <row r="81">
          <cell r="CQ81" t="str">
            <v>789-Seyahat Araç Destek</v>
          </cell>
        </row>
        <row r="82">
          <cell r="CQ82" t="str">
            <v>790-İrat Ödemeleri</v>
          </cell>
        </row>
        <row r="83">
          <cell r="CQ83" t="str">
            <v>791-Diğerleri</v>
          </cell>
        </row>
        <row r="84">
          <cell r="CQ84" t="str">
            <v>792-Evlilik/Doğum Sigortası</v>
          </cell>
        </row>
        <row r="85">
          <cell r="CQ85" t="str">
            <v>793-Yatırım Fonlu Sigortalar</v>
          </cell>
        </row>
        <row r="86">
          <cell r="CQ86" t="str">
            <v>794-Sermaye İtfa Sigortası</v>
          </cell>
        </row>
        <row r="87">
          <cell r="CQ87" t="str">
            <v>795-Fon Yönetim Sigortası</v>
          </cell>
        </row>
        <row r="88">
          <cell r="CQ88" t="str">
            <v>796-Hastalık</v>
          </cell>
        </row>
        <row r="89">
          <cell r="CQ89" t="str">
            <v>797-Sağlık Toplam</v>
          </cell>
        </row>
        <row r="90">
          <cell r="CQ90" t="str">
            <v>798-Destek Genel</v>
          </cell>
        </row>
        <row r="91">
          <cell r="CQ91" t="str">
            <v>799-Tontin</v>
          </cell>
        </row>
        <row r="92">
          <cell r="CQ92" t="str">
            <v>771-Ürün Sorumluluk</v>
          </cell>
        </row>
        <row r="93">
          <cell r="CQ93" t="str">
            <v>707-Devlet Destekli Alacak Sigortaları</v>
          </cell>
        </row>
        <row r="94">
          <cell r="CQ94" t="str">
            <v>705-Doğrudan Kefalet</v>
          </cell>
        </row>
        <row r="95">
          <cell r="CQ95" t="str">
            <v>708-Bina Tamamlama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128.83287680000001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  <row r="4">
          <cell r="JJ4" t="str">
            <v>71702-Kasko Ürünü İstatistiki Veriler</v>
          </cell>
        </row>
        <row r="5">
          <cell r="JJ5" t="str">
            <v>71703-Genişletilmiş Kasko Ürünü İstatistiki Veriler</v>
          </cell>
        </row>
        <row r="6">
          <cell r="JJ6" t="str">
            <v>71704-Tam Kasko Ürünü İstatistiki Veriler</v>
          </cell>
        </row>
        <row r="7">
          <cell r="JJ7" t="str">
            <v>717-Kasko Branşı İstatistiki Veriler</v>
          </cell>
        </row>
      </sheetData>
      <sheetData sheetId="196">
        <row r="3">
          <cell r="JH3" t="str">
            <v>1-Otomobil</v>
          </cell>
          <cell r="JL3" t="str">
            <v>71701-Dar Kasko Ürünü İstatistiki Veriler</v>
          </cell>
        </row>
        <row r="4">
          <cell r="JH4" t="str">
            <v>2-Taksi</v>
          </cell>
          <cell r="JL4" t="str">
            <v>71702-Kasko Ürünü İstatistiki Veriler</v>
          </cell>
        </row>
        <row r="5">
          <cell r="JH5" t="str">
            <v>3-Minibüs (Sürücü Dahil 9-15 koltuk)</v>
          </cell>
          <cell r="JL5" t="str">
            <v>71703-Genişletilmiş Kasko Ürünü İstatistiki Veriler</v>
          </cell>
        </row>
        <row r="6">
          <cell r="JH6" t="str">
            <v>4-Otobüs (Sürücü dahil 16-30 koltuk)</v>
          </cell>
          <cell r="JL6" t="str">
            <v>71704-Tam Kasko Ürünü İstatistiki Veriler</v>
          </cell>
        </row>
        <row r="7">
          <cell r="JH7" t="str">
            <v>5-Otobüs (Sürücü dahil 31 ve üstü koltuk)</v>
          </cell>
          <cell r="JL7" t="str">
            <v>717-Kasko Branşı İstatistiki Veriler</v>
          </cell>
        </row>
        <row r="8">
          <cell r="JH8" t="str">
            <v>6-Kamyonet</v>
          </cell>
        </row>
        <row r="9">
          <cell r="JH9" t="str">
            <v>7-Kamyon</v>
          </cell>
        </row>
        <row r="10">
          <cell r="JH10" t="str">
            <v>8-İş Makinası</v>
          </cell>
        </row>
        <row r="11">
          <cell r="JH11" t="str">
            <v>9-Traktör</v>
          </cell>
        </row>
        <row r="12">
          <cell r="JH12" t="str">
            <v>10-Römork</v>
          </cell>
        </row>
        <row r="13">
          <cell r="JH13" t="str">
            <v>11-Motosiklet ve Yük Motosikleti</v>
          </cell>
        </row>
        <row r="14">
          <cell r="JH14" t="str">
            <v>12-Tanker</v>
          </cell>
        </row>
        <row r="15">
          <cell r="JH15" t="str">
            <v>13-Çekici</v>
          </cell>
        </row>
        <row r="16">
          <cell r="JH16" t="str">
            <v>14-Özel Amaçlı Taşıt</v>
          </cell>
        </row>
        <row r="17">
          <cell r="JH17" t="str">
            <v>15-Tarım Makinesi</v>
          </cell>
        </row>
        <row r="18">
          <cell r="JH18" t="str">
            <v>Toplam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  <row r="4">
          <cell r="JB4" t="str">
            <v>2-Taksi</v>
          </cell>
        </row>
        <row r="5">
          <cell r="JB5" t="str">
            <v>3-Minibüs (Sürücü Dahil 9-15 koltuk)</v>
          </cell>
        </row>
        <row r="6">
          <cell r="JB6" t="str">
            <v>4-Otobüs (Sürücü dahil 16-30 koltuk)</v>
          </cell>
        </row>
        <row r="7">
          <cell r="JB7" t="str">
            <v>5-Otobüs (Sürücü dahil 31 ve üstü koltuk)</v>
          </cell>
        </row>
        <row r="8">
          <cell r="JB8" t="str">
            <v>6-Kamyonet</v>
          </cell>
        </row>
        <row r="9">
          <cell r="JB9" t="str">
            <v>7-Kamyon</v>
          </cell>
        </row>
        <row r="10">
          <cell r="JB10" t="str">
            <v>8-İş Makinası</v>
          </cell>
        </row>
        <row r="11">
          <cell r="JB11" t="str">
            <v>9-Traktör</v>
          </cell>
        </row>
        <row r="12">
          <cell r="JB12" t="str">
            <v>10-Römork</v>
          </cell>
        </row>
        <row r="13">
          <cell r="JB13" t="str">
            <v>11-Motosiklet ve Yük Motosikleti</v>
          </cell>
        </row>
        <row r="14">
          <cell r="JB14" t="str">
            <v>12-Tanker</v>
          </cell>
        </row>
        <row r="15">
          <cell r="JB15" t="str">
            <v>13-Çekici</v>
          </cell>
        </row>
        <row r="16">
          <cell r="JB16" t="str">
            <v>14-Özel Amaçlı Taşıt</v>
          </cell>
        </row>
        <row r="17">
          <cell r="JB17" t="str">
            <v>15-Tarım Makinesi</v>
          </cell>
        </row>
        <row r="18">
          <cell r="JB18" t="str">
            <v>Toplam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  <row r="4">
          <cell r="JH4" t="str">
            <v>2-Taksi</v>
          </cell>
        </row>
        <row r="5">
          <cell r="JH5" t="str">
            <v>3-Minibüs (10-17 koltuk)</v>
          </cell>
        </row>
        <row r="6">
          <cell r="JH6" t="str">
            <v>4-Otobüs (18-30 koltuk)</v>
          </cell>
        </row>
        <row r="7">
          <cell r="JH7" t="str">
            <v>5-Otobüs (31 ve üstü koltuk)</v>
          </cell>
        </row>
        <row r="8">
          <cell r="JH8" t="str">
            <v>Toplam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8E52-4D80-486E-BF76-A71802DF1F94}">
  <sheetPr>
    <tabColor theme="2" tint="-0.499984740745262"/>
  </sheetPr>
  <dimension ref="A1:P176"/>
  <sheetViews>
    <sheetView showGridLines="0" tabSelected="1" zoomScale="80" zoomScaleNormal="80" workbookViewId="0">
      <pane xSplit="2" ySplit="6" topLeftCell="C7" activePane="bottomRight" state="frozen"/>
      <selection activeCell="O135" sqref="O135"/>
      <selection pane="topRight" activeCell="O135" sqref="O135"/>
      <selection pane="bottomLeft" activeCell="O135" sqref="O135"/>
      <selection pane="bottomRight" activeCell="C4" sqref="C4:H4"/>
    </sheetView>
  </sheetViews>
  <sheetFormatPr defaultColWidth="9.140625" defaultRowHeight="12.75" x14ac:dyDescent="0.2"/>
  <cols>
    <col min="1" max="1" width="58.7109375" style="5" customWidth="1"/>
    <col min="2" max="2" width="15.7109375" style="5" customWidth="1"/>
    <col min="3" max="8" width="15.7109375" style="3" customWidth="1"/>
    <col min="9" max="9" width="2.140625" style="3" customWidth="1"/>
    <col min="10" max="15" width="15.7109375" style="3" customWidth="1"/>
    <col min="16" max="16" width="10.5703125" style="3" bestFit="1" customWidth="1"/>
    <col min="17" max="16384" width="9.140625" style="3"/>
  </cols>
  <sheetData>
    <row r="1" spans="1:15" ht="15" customHeight="1" x14ac:dyDescent="0.25">
      <c r="A1" s="1" t="s">
        <v>0</v>
      </c>
      <c r="B1" s="2"/>
      <c r="E1" s="79" t="s">
        <v>1</v>
      </c>
      <c r="F1" s="80"/>
    </row>
    <row r="2" spans="1:15" ht="15" customHeight="1" x14ac:dyDescent="0.25">
      <c r="A2" s="1" t="s">
        <v>2</v>
      </c>
      <c r="B2" s="2"/>
    </row>
    <row r="3" spans="1:15" ht="15" customHeight="1" x14ac:dyDescent="0.25">
      <c r="A3" s="4" t="s">
        <v>356</v>
      </c>
      <c r="B3" s="2"/>
    </row>
    <row r="4" spans="1:15" ht="22.5" customHeight="1" x14ac:dyDescent="0.2">
      <c r="C4" s="81" t="s">
        <v>3</v>
      </c>
      <c r="D4" s="82"/>
      <c r="E4" s="82"/>
      <c r="F4" s="82"/>
      <c r="G4" s="82"/>
      <c r="H4" s="83"/>
      <c r="J4" s="81" t="str">
        <f>C4</f>
        <v>TÜM ŞİRKETLER</v>
      </c>
      <c r="K4" s="82"/>
      <c r="L4" s="82"/>
      <c r="M4" s="82"/>
      <c r="N4" s="82"/>
      <c r="O4" s="83"/>
    </row>
    <row r="5" spans="1:15" ht="22.5" customHeight="1" x14ac:dyDescent="0.2">
      <c r="C5" s="81" t="s">
        <v>4</v>
      </c>
      <c r="D5" s="82"/>
      <c r="E5" s="82"/>
      <c r="F5" s="82"/>
      <c r="G5" s="82"/>
      <c r="H5" s="83"/>
      <c r="J5" s="81" t="s">
        <v>5</v>
      </c>
      <c r="K5" s="82"/>
      <c r="L5" s="82"/>
      <c r="M5" s="82"/>
      <c r="N5" s="82"/>
      <c r="O5" s="83"/>
    </row>
    <row r="6" spans="1:15" ht="79.5" customHeight="1" thickBot="1" x14ac:dyDescent="0.25">
      <c r="A6" s="6" t="s">
        <v>6</v>
      </c>
      <c r="B6" s="6" t="s">
        <v>7</v>
      </c>
      <c r="C6" s="7" t="s">
        <v>8</v>
      </c>
      <c r="D6" s="8" t="s">
        <v>9</v>
      </c>
      <c r="E6" s="9" t="s">
        <v>10</v>
      </c>
      <c r="F6" s="10" t="s">
        <v>11</v>
      </c>
      <c r="G6" s="11" t="s">
        <v>12</v>
      </c>
      <c r="H6" s="12" t="s">
        <v>13</v>
      </c>
      <c r="J6" s="7" t="s">
        <v>8</v>
      </c>
      <c r="K6" s="8" t="s">
        <v>9</v>
      </c>
      <c r="L6" s="9" t="s">
        <v>10</v>
      </c>
      <c r="M6" s="10" t="s">
        <v>11</v>
      </c>
      <c r="N6" s="11" t="s">
        <v>12</v>
      </c>
      <c r="O6" s="12" t="s">
        <v>13</v>
      </c>
    </row>
    <row r="7" spans="1:15" ht="12.75" customHeight="1" x14ac:dyDescent="0.2">
      <c r="A7" s="13" t="s">
        <v>14</v>
      </c>
      <c r="B7" s="14">
        <v>704</v>
      </c>
      <c r="C7" s="15">
        <f t="shared" ref="C7:G11" ca="1" si="0">IFERROR(INDIRECT("'"&amp;C$6&amp;"'!"&amp;ADDRESS(MATCH(IF($C$4="Tüm Şirketler",9003,IF($C$4="Hayatdışı Sigorta Şirketleri",9000,9001)),INDIRECT("'"&amp;C$6&amp;"'!$B$1:$B$1095"),0),MATCH($B7,INDIRECT("'"&amp;C$6&amp;"'!5:5"),0))),0)</f>
        <v>18310.379999999481</v>
      </c>
      <c r="D7" s="15">
        <f t="shared" ca="1" si="0"/>
        <v>50683973.93</v>
      </c>
      <c r="E7" s="15">
        <f t="shared" ca="1" si="0"/>
        <v>985.80000000001019</v>
      </c>
      <c r="F7" s="15">
        <f t="shared" ca="1" si="0"/>
        <v>-387597.15</v>
      </c>
      <c r="G7" s="15">
        <f t="shared" ca="1" si="0"/>
        <v>0</v>
      </c>
      <c r="H7" s="16">
        <f ca="1">SUM(C7:G7)</f>
        <v>50315672.960000001</v>
      </c>
      <c r="I7" s="17"/>
      <c r="J7" s="18">
        <f t="shared" ref="J7:O22" ca="1" si="1">IF($H7=0,0,C7/$H7)</f>
        <v>3.6391006862922974E-4</v>
      </c>
      <c r="K7" s="18">
        <f t="shared" ca="1" si="1"/>
        <v>1.0073198061028179</v>
      </c>
      <c r="L7" s="18">
        <f t="shared" ca="1" si="1"/>
        <v>1.9592304783118023E-5</v>
      </c>
      <c r="M7" s="18">
        <f t="shared" ca="1" si="1"/>
        <v>-7.7033084762303059E-3</v>
      </c>
      <c r="N7" s="18">
        <f t="shared" ca="1" si="1"/>
        <v>0</v>
      </c>
      <c r="O7" s="19">
        <f t="shared" ca="1" si="1"/>
        <v>1</v>
      </c>
    </row>
    <row r="8" spans="1:15" ht="12.75" customHeight="1" x14ac:dyDescent="0.2">
      <c r="A8" s="20" t="s">
        <v>15</v>
      </c>
      <c r="B8" s="21">
        <v>718</v>
      </c>
      <c r="C8" s="22">
        <f t="shared" ca="1" si="0"/>
        <v>23514.32</v>
      </c>
      <c r="D8" s="22">
        <f t="shared" ca="1" si="0"/>
        <v>28316513.670001198</v>
      </c>
      <c r="E8" s="22">
        <f t="shared" ca="1" si="0"/>
        <v>397480.83</v>
      </c>
      <c r="F8" s="22">
        <f t="shared" ca="1" si="0"/>
        <v>3752550.1699989899</v>
      </c>
      <c r="G8" s="22">
        <f t="shared" ca="1" si="0"/>
        <v>0</v>
      </c>
      <c r="H8" s="23">
        <f ca="1">SUM(C8:G8)</f>
        <v>32490058.990000185</v>
      </c>
      <c r="I8" s="17"/>
      <c r="J8" s="24">
        <f t="shared" ca="1" si="1"/>
        <v>7.2373891371626175E-4</v>
      </c>
      <c r="K8" s="24">
        <f t="shared" ca="1" si="1"/>
        <v>0.87154392913587742</v>
      </c>
      <c r="L8" s="24">
        <f t="shared" ca="1" si="1"/>
        <v>1.2233921462633754E-2</v>
      </c>
      <c r="M8" s="24">
        <f t="shared" ca="1" si="1"/>
        <v>0.11549841048777267</v>
      </c>
      <c r="N8" s="24">
        <f t="shared" ca="1" si="1"/>
        <v>0</v>
      </c>
      <c r="O8" s="25">
        <f t="shared" ca="1" si="1"/>
        <v>1</v>
      </c>
    </row>
    <row r="9" spans="1:15" ht="12.75" customHeight="1" x14ac:dyDescent="0.2">
      <c r="A9" s="20" t="s">
        <v>16</v>
      </c>
      <c r="B9" s="21">
        <v>729</v>
      </c>
      <c r="C9" s="22">
        <f t="shared" ca="1" si="0"/>
        <v>4727168.6900000004</v>
      </c>
      <c r="D9" s="22">
        <f t="shared" ca="1" si="0"/>
        <v>21595183.18</v>
      </c>
      <c r="E9" s="22">
        <f t="shared" ca="1" si="0"/>
        <v>2657108.7400000002</v>
      </c>
      <c r="F9" s="22">
        <f t="shared" ca="1" si="0"/>
        <v>10416284.451299999</v>
      </c>
      <c r="G9" s="22">
        <f t="shared" ca="1" si="0"/>
        <v>773738.4</v>
      </c>
      <c r="H9" s="23">
        <f t="shared" ref="H9:H72" ca="1" si="2">SUM(C9:G9)</f>
        <v>40169483.461299993</v>
      </c>
      <c r="I9" s="17"/>
      <c r="J9" s="24">
        <f t="shared" ca="1" si="1"/>
        <v>0.11768059438838042</v>
      </c>
      <c r="K9" s="24">
        <f t="shared" ca="1" si="1"/>
        <v>0.53760171451557726</v>
      </c>
      <c r="L9" s="24">
        <f t="shared" ca="1" si="1"/>
        <v>6.6147446047194178E-2</v>
      </c>
      <c r="M9" s="24">
        <f t="shared" ca="1" si="1"/>
        <v>0.25930839915666914</v>
      </c>
      <c r="N9" s="24">
        <f t="shared" ca="1" si="1"/>
        <v>1.926184589217916E-2</v>
      </c>
      <c r="O9" s="25">
        <f t="shared" ca="1" si="1"/>
        <v>1</v>
      </c>
    </row>
    <row r="10" spans="1:15" ht="12.75" customHeight="1" x14ac:dyDescent="0.2">
      <c r="A10" s="20" t="s">
        <v>17</v>
      </c>
      <c r="B10" s="21">
        <v>750</v>
      </c>
      <c r="C10" s="22">
        <f t="shared" ca="1" si="0"/>
        <v>70670392.722374752</v>
      </c>
      <c r="D10" s="22">
        <f t="shared" ca="1" si="0"/>
        <v>1139731811.8689625</v>
      </c>
      <c r="E10" s="22">
        <f t="shared" ca="1" si="0"/>
        <v>1746731671.534759</v>
      </c>
      <c r="F10" s="22">
        <f t="shared" ca="1" si="0"/>
        <v>182911719.65716898</v>
      </c>
      <c r="G10" s="22">
        <f t="shared" ca="1" si="0"/>
        <v>15445204.540005602</v>
      </c>
      <c r="H10" s="23">
        <f t="shared" ca="1" si="2"/>
        <v>3155490800.3232708</v>
      </c>
      <c r="I10" s="17"/>
      <c r="J10" s="24">
        <f t="shared" ca="1" si="1"/>
        <v>2.2396006578480527E-2</v>
      </c>
      <c r="K10" s="24">
        <f t="shared" ca="1" si="1"/>
        <v>0.36119002842670317</v>
      </c>
      <c r="L10" s="24">
        <f t="shared" ca="1" si="1"/>
        <v>0.55355308637116341</v>
      </c>
      <c r="M10" s="24">
        <f t="shared" ca="1" si="1"/>
        <v>5.7966171106703976E-2</v>
      </c>
      <c r="N10" s="24">
        <f t="shared" ca="1" si="1"/>
        <v>4.8947075169489592E-3</v>
      </c>
      <c r="O10" s="25">
        <f t="shared" ca="1" si="1"/>
        <v>1</v>
      </c>
    </row>
    <row r="11" spans="1:15" ht="12.75" customHeight="1" x14ac:dyDescent="0.2">
      <c r="A11" s="20" t="s">
        <v>18</v>
      </c>
      <c r="B11" s="21">
        <v>751</v>
      </c>
      <c r="C11" s="22">
        <f t="shared" ca="1" si="0"/>
        <v>122</v>
      </c>
      <c r="D11" s="22">
        <f t="shared" ca="1" si="0"/>
        <v>16009392.2042857</v>
      </c>
      <c r="E11" s="22">
        <f t="shared" ca="1" si="0"/>
        <v>132161702.3400005</v>
      </c>
      <c r="F11" s="22">
        <f t="shared" ca="1" si="0"/>
        <v>-6.8099999999999952</v>
      </c>
      <c r="G11" s="22">
        <f t="shared" ca="1" si="0"/>
        <v>250258.83000000002</v>
      </c>
      <c r="H11" s="23">
        <f t="shared" ca="1" si="2"/>
        <v>148421468.5642862</v>
      </c>
      <c r="I11" s="17"/>
      <c r="J11" s="24">
        <f t="shared" ca="1" si="1"/>
        <v>8.2198351208981465E-7</v>
      </c>
      <c r="K11" s="24">
        <f t="shared" ca="1" si="1"/>
        <v>0.10786439697132835</v>
      </c>
      <c r="L11" s="24">
        <f t="shared" ca="1" si="1"/>
        <v>0.89044869060001874</v>
      </c>
      <c r="M11" s="24">
        <f t="shared" ca="1" si="1"/>
        <v>-4.5882850142062572E-8</v>
      </c>
      <c r="N11" s="24">
        <f t="shared" ca="1" si="1"/>
        <v>1.6861363279908844E-3</v>
      </c>
      <c r="O11" s="26">
        <f t="shared" ca="1" si="1"/>
        <v>1</v>
      </c>
    </row>
    <row r="12" spans="1:15" ht="12.75" customHeight="1" thickBot="1" x14ac:dyDescent="0.25">
      <c r="A12" s="73" t="s">
        <v>19</v>
      </c>
      <c r="B12" s="74"/>
      <c r="C12" s="27">
        <f ca="1">SUM(C7:C11)</f>
        <v>75439508.112374753</v>
      </c>
      <c r="D12" s="27">
        <f ca="1">SUM(D7:D11)</f>
        <v>1256336874.8532493</v>
      </c>
      <c r="E12" s="27">
        <f ca="1">SUM(E7:E11)</f>
        <v>1881948949.2447593</v>
      </c>
      <c r="F12" s="27">
        <f ca="1">SUM(F7:F11)</f>
        <v>196692950.31846797</v>
      </c>
      <c r="G12" s="27">
        <f ca="1">SUM(G7:G11)</f>
        <v>16469201.770005602</v>
      </c>
      <c r="H12" s="27">
        <f t="shared" ca="1" si="2"/>
        <v>3426887484.2988572</v>
      </c>
      <c r="I12" s="17"/>
      <c r="J12" s="28">
        <f t="shared" ca="1" si="1"/>
        <v>2.2014002052305408E-2</v>
      </c>
      <c r="K12" s="28">
        <f t="shared" ca="1" si="1"/>
        <v>0.36661164996209278</v>
      </c>
      <c r="L12" s="28">
        <f t="shared" ca="1" si="1"/>
        <v>0.54917150267330905</v>
      </c>
      <c r="M12" s="28">
        <f t="shared" ca="1" si="1"/>
        <v>5.7396967720611182E-2</v>
      </c>
      <c r="N12" s="28">
        <f t="shared" ca="1" si="1"/>
        <v>4.8058775916814817E-3</v>
      </c>
      <c r="O12" s="28">
        <f t="shared" ca="1" si="1"/>
        <v>1</v>
      </c>
    </row>
    <row r="13" spans="1:15" ht="12.75" customHeight="1" x14ac:dyDescent="0.2">
      <c r="A13" s="29" t="s">
        <v>20</v>
      </c>
      <c r="B13" s="30">
        <v>784</v>
      </c>
      <c r="C13" s="31">
        <f ca="1">IFERROR(INDIRECT("'"&amp;C$6&amp;"'!"&amp;ADDRESS(MATCH(IF($C$4="Tüm Şirketler",9003,IF($C$4="Hayatdışı Sigorta Şirketleri",9000,9001)),INDIRECT("'"&amp;C$6&amp;"'!$B$1:$B$1095"),0),MATCH($B13,INDIRECT("'"&amp;C$6&amp;"'!5:5"),0))),0)</f>
        <v>140221.7461904762</v>
      </c>
      <c r="D13" s="31">
        <f ca="1">IFERROR(INDIRECT("'"&amp;D$6&amp;"'!"&amp;ADDRESS(MATCH(IF($C$4="Tüm Şirketler",9003,IF($C$4="Hayatdışı Sigorta Şirketleri",9000,9001)),INDIRECT("'"&amp;D$6&amp;"'!$B$1:$B$1095"),0),MATCH($B13,INDIRECT("'"&amp;D$6&amp;"'!5:5"),0))),0)</f>
        <v>46562537.690000005</v>
      </c>
      <c r="E13" s="31">
        <f ca="1">IFERROR(INDIRECT("'"&amp;E$6&amp;"'!"&amp;ADDRESS(MATCH(IF($C$4="Tüm Şirketler",9003,IF($C$4="Hayatdışı Sigorta Şirketleri",9000,9001)),INDIRECT("'"&amp;E$6&amp;"'!$B$1:$B$1095"),0),MATCH($B13,INDIRECT("'"&amp;E$6&amp;"'!5:5"),0))),0)</f>
        <v>38856901.699999958</v>
      </c>
      <c r="F13" s="31">
        <f ca="1">IFERROR(INDIRECT("'"&amp;F$6&amp;"'!"&amp;ADDRESS(MATCH(IF($C$4="Tüm Şirketler",9003,IF($C$4="Hayatdışı Sigorta Şirketleri",9000,9001)),INDIRECT("'"&amp;F$6&amp;"'!$B$1:$B$1095"),0),MATCH($B13,INDIRECT("'"&amp;F$6&amp;"'!5:5"),0))),0)</f>
        <v>39840877.230000004</v>
      </c>
      <c r="G13" s="31">
        <f ca="1">IFERROR(INDIRECT("'"&amp;G$6&amp;"'!"&amp;ADDRESS(MATCH(IF($C$4="Tüm Şirketler",9003,IF($C$4="Hayatdışı Sigorta Şirketleri",9000,9001)),INDIRECT("'"&amp;G$6&amp;"'!$B$1:$B$1095"),0),MATCH($B13,INDIRECT("'"&amp;G$6&amp;"'!5:5"),0))),0)</f>
        <v>0</v>
      </c>
      <c r="H13" s="32">
        <f t="shared" ca="1" si="2"/>
        <v>125400538.36619045</v>
      </c>
      <c r="I13" s="17"/>
      <c r="J13" s="33">
        <f t="shared" ca="1" si="1"/>
        <v>1.1181909425381042E-3</v>
      </c>
      <c r="K13" s="33">
        <f t="shared" ca="1" si="1"/>
        <v>0.37131050868401894</v>
      </c>
      <c r="L13" s="33">
        <f t="shared" ca="1" si="1"/>
        <v>0.30986231962203653</v>
      </c>
      <c r="M13" s="33">
        <f t="shared" ca="1" si="1"/>
        <v>0.31770898075140641</v>
      </c>
      <c r="N13" s="33">
        <f t="shared" ca="1" si="1"/>
        <v>0</v>
      </c>
      <c r="O13" s="19">
        <f t="shared" ca="1" si="1"/>
        <v>1</v>
      </c>
    </row>
    <row r="14" spans="1:15" ht="12.75" customHeight="1" x14ac:dyDescent="0.2">
      <c r="A14" s="34" t="s">
        <v>21</v>
      </c>
      <c r="B14" s="21">
        <v>785</v>
      </c>
      <c r="C14" s="23">
        <f ca="1">+C15+C16+C17+C20</f>
        <v>10946696667.239462</v>
      </c>
      <c r="D14" s="23">
        <f ca="1">+D15+D16+D17+D20</f>
        <v>21646023036.6632</v>
      </c>
      <c r="E14" s="23">
        <f ca="1">+E15+E16+E17+E20</f>
        <v>2246131895.9524078</v>
      </c>
      <c r="F14" s="23">
        <f ca="1">+F15+F16+F17+F20</f>
        <v>13443197491.727388</v>
      </c>
      <c r="G14" s="23">
        <f ca="1">+G15+G16+G17+G20</f>
        <v>99962317.909999996</v>
      </c>
      <c r="H14" s="23">
        <f t="shared" ca="1" si="2"/>
        <v>48382011409.492462</v>
      </c>
      <c r="I14" s="17"/>
      <c r="J14" s="25">
        <f t="shared" ca="1" si="1"/>
        <v>0.22625551001981989</v>
      </c>
      <c r="K14" s="25">
        <f t="shared" ca="1" si="1"/>
        <v>0.44739816320278675</v>
      </c>
      <c r="L14" s="25">
        <f t="shared" ca="1" si="1"/>
        <v>4.642493832969749E-2</v>
      </c>
      <c r="M14" s="25">
        <f t="shared" ca="1" si="1"/>
        <v>0.27785528340167059</v>
      </c>
      <c r="N14" s="25">
        <f t="shared" ca="1" si="1"/>
        <v>2.0661050460251758E-3</v>
      </c>
      <c r="O14" s="25">
        <f t="shared" ca="1" si="1"/>
        <v>1</v>
      </c>
    </row>
    <row r="15" spans="1:15" ht="12.75" customHeight="1" x14ac:dyDescent="0.2">
      <c r="A15" s="35" t="s">
        <v>22</v>
      </c>
      <c r="B15" s="36">
        <v>904</v>
      </c>
      <c r="C15" s="22">
        <f t="shared" ref="C15:G16" ca="1" si="3">IFERROR(INDIRECT("'"&amp;C$6&amp;"'!"&amp;ADDRESS(MATCH(IF($C$4="Tüm Şirketler",9003,IF($C$4="Hayatdışı Sigorta Şirketleri",9000,9001)),INDIRECT("'"&amp;C$6&amp;"'!$B$1:$B$1095"),0),MATCH($B15,INDIRECT("'"&amp;C$6&amp;"'!5:5"),0))),0)</f>
        <v>10174512.739999991</v>
      </c>
      <c r="D15" s="22">
        <f t="shared" ca="1" si="3"/>
        <v>881140765.72000003</v>
      </c>
      <c r="E15" s="22">
        <f t="shared" ca="1" si="3"/>
        <v>10528540.671999952</v>
      </c>
      <c r="F15" s="22">
        <f t="shared" ca="1" si="3"/>
        <v>111600814.98999999</v>
      </c>
      <c r="G15" s="22">
        <f t="shared" ca="1" si="3"/>
        <v>0</v>
      </c>
      <c r="H15" s="23">
        <f t="shared" ca="1" si="2"/>
        <v>1013444634.122</v>
      </c>
      <c r="I15" s="17"/>
      <c r="J15" s="24">
        <f t="shared" ca="1" si="1"/>
        <v>1.0039534866958669E-2</v>
      </c>
      <c r="K15" s="24">
        <f t="shared" ca="1" si="1"/>
        <v>0.86945131095728612</v>
      </c>
      <c r="L15" s="24">
        <f t="shared" ca="1" si="1"/>
        <v>1.0388866167436346E-2</v>
      </c>
      <c r="M15" s="24">
        <f t="shared" ca="1" si="1"/>
        <v>0.11012028800831888</v>
      </c>
      <c r="N15" s="24">
        <f t="shared" ca="1" si="1"/>
        <v>0</v>
      </c>
      <c r="O15" s="25">
        <f t="shared" ca="1" si="1"/>
        <v>1</v>
      </c>
    </row>
    <row r="16" spans="1:15" ht="12.75" customHeight="1" x14ac:dyDescent="0.2">
      <c r="A16" s="35" t="s">
        <v>23</v>
      </c>
      <c r="B16" s="36">
        <v>905</v>
      </c>
      <c r="C16" s="22">
        <f t="shared" ca="1" si="3"/>
        <v>219405.04</v>
      </c>
      <c r="D16" s="22">
        <f t="shared" ca="1" si="3"/>
        <v>294622025.68004215</v>
      </c>
      <c r="E16" s="22">
        <f t="shared" ca="1" si="3"/>
        <v>1402703.2100000004</v>
      </c>
      <c r="F16" s="22">
        <f t="shared" ca="1" si="3"/>
        <v>24442534.620000001</v>
      </c>
      <c r="G16" s="22">
        <f t="shared" ca="1" si="3"/>
        <v>0</v>
      </c>
      <c r="H16" s="23">
        <f t="shared" ca="1" si="2"/>
        <v>320686668.55004215</v>
      </c>
      <c r="I16" s="17"/>
      <c r="J16" s="24">
        <f t="shared" ca="1" si="1"/>
        <v>6.8417262554761472E-4</v>
      </c>
      <c r="K16" s="24">
        <f t="shared" ca="1" si="1"/>
        <v>0.91872239969360403</v>
      </c>
      <c r="L16" s="24">
        <f t="shared" ca="1" si="1"/>
        <v>4.3740614985406327E-3</v>
      </c>
      <c r="M16" s="24">
        <f t="shared" ca="1" si="1"/>
        <v>7.6219366182307693E-2</v>
      </c>
      <c r="N16" s="24">
        <f t="shared" ca="1" si="1"/>
        <v>0</v>
      </c>
      <c r="O16" s="25">
        <f t="shared" ca="1" si="1"/>
        <v>1</v>
      </c>
    </row>
    <row r="17" spans="1:15" ht="12.75" customHeight="1" x14ac:dyDescent="0.2">
      <c r="A17" s="35" t="s">
        <v>24</v>
      </c>
      <c r="B17" s="36">
        <v>906</v>
      </c>
      <c r="C17" s="23">
        <f ca="1">+C18+C19</f>
        <v>3224231113.0279903</v>
      </c>
      <c r="D17" s="23">
        <f ca="1">+D18+D19</f>
        <v>8447551324.0256672</v>
      </c>
      <c r="E17" s="23">
        <f ca="1">+E18+E19</f>
        <v>962967994.84046352</v>
      </c>
      <c r="F17" s="23">
        <f ca="1">+F18+F19</f>
        <v>3270542437.9401464</v>
      </c>
      <c r="G17" s="23">
        <f ca="1">+G18+G19</f>
        <v>97526027.840000004</v>
      </c>
      <c r="H17" s="23">
        <f t="shared" ca="1" si="2"/>
        <v>16002818897.674267</v>
      </c>
      <c r="I17" s="17"/>
      <c r="J17" s="25">
        <f t="shared" ca="1" si="1"/>
        <v>0.20147894778066736</v>
      </c>
      <c r="K17" s="25">
        <f t="shared" ca="1" si="1"/>
        <v>0.52787895545411523</v>
      </c>
      <c r="L17" s="25">
        <f t="shared" ca="1" si="1"/>
        <v>6.0174897997528065E-2</v>
      </c>
      <c r="M17" s="25">
        <f t="shared" ca="1" si="1"/>
        <v>0.20437289572873085</v>
      </c>
      <c r="N17" s="25">
        <f t="shared" ca="1" si="1"/>
        <v>6.0943030389585756E-3</v>
      </c>
      <c r="O17" s="25">
        <f t="shared" ca="1" si="1"/>
        <v>1</v>
      </c>
    </row>
    <row r="18" spans="1:15" ht="12.75" customHeight="1" x14ac:dyDescent="0.2">
      <c r="A18" s="37" t="s">
        <v>25</v>
      </c>
      <c r="B18" s="38">
        <v>90601</v>
      </c>
      <c r="C18" s="22">
        <f t="shared" ref="C18:G19" ca="1" si="4">IFERROR(INDIRECT("'"&amp;C$6&amp;"'!"&amp;ADDRESS(MATCH(IF($C$4="Tüm Şirketler",9003,IF($C$4="Hayatdışı Sigorta Şirketleri",9000,9001)),INDIRECT("'"&amp;C$6&amp;"'!$B$1:$B$1095"),0),MATCH($B18,INDIRECT("'"&amp;C$6&amp;"'!5:5"),0))),0)</f>
        <v>36938277.300903089</v>
      </c>
      <c r="D18" s="22">
        <f t="shared" ca="1" si="4"/>
        <v>1205931511.2958562</v>
      </c>
      <c r="E18" s="22">
        <f t="shared" ca="1" si="4"/>
        <v>228463948.3876791</v>
      </c>
      <c r="F18" s="22">
        <f t="shared" ca="1" si="4"/>
        <v>258337675.09971845</v>
      </c>
      <c r="G18" s="22">
        <f t="shared" ca="1" si="4"/>
        <v>323461.49</v>
      </c>
      <c r="H18" s="23">
        <f t="shared" ca="1" si="2"/>
        <v>1729994873.574157</v>
      </c>
      <c r="I18" s="17"/>
      <c r="J18" s="24">
        <f t="shared" ca="1" si="1"/>
        <v>2.1351668646617937E-2</v>
      </c>
      <c r="K18" s="24">
        <f t="shared" ca="1" si="1"/>
        <v>0.6970723033441194</v>
      </c>
      <c r="L18" s="24">
        <f t="shared" ca="1" si="1"/>
        <v>0.13206047710168886</v>
      </c>
      <c r="M18" s="24">
        <f t="shared" ca="1" si="1"/>
        <v>0.1493285783939895</v>
      </c>
      <c r="N18" s="24">
        <f t="shared" ca="1" si="1"/>
        <v>1.8697251358423442E-4</v>
      </c>
      <c r="O18" s="25">
        <f t="shared" ca="1" si="1"/>
        <v>1</v>
      </c>
    </row>
    <row r="19" spans="1:15" ht="12.75" customHeight="1" x14ac:dyDescent="0.2">
      <c r="A19" s="37" t="s">
        <v>26</v>
      </c>
      <c r="B19" s="38">
        <v>90602</v>
      </c>
      <c r="C19" s="22">
        <f t="shared" ca="1" si="4"/>
        <v>3187292835.727087</v>
      </c>
      <c r="D19" s="22">
        <f t="shared" ca="1" si="4"/>
        <v>7241619812.7298107</v>
      </c>
      <c r="E19" s="22">
        <f t="shared" ca="1" si="4"/>
        <v>734504046.45278442</v>
      </c>
      <c r="F19" s="22">
        <f t="shared" ca="1" si="4"/>
        <v>3012204762.8404279</v>
      </c>
      <c r="G19" s="22">
        <f t="shared" ca="1" si="4"/>
        <v>97202566.350000009</v>
      </c>
      <c r="H19" s="23">
        <f t="shared" ca="1" si="2"/>
        <v>14272824024.100109</v>
      </c>
      <c r="I19" s="17"/>
      <c r="J19" s="24">
        <f t="shared" ca="1" si="1"/>
        <v>0.22331199700530488</v>
      </c>
      <c r="K19" s="24">
        <f t="shared" ca="1" si="1"/>
        <v>0.50737119721381763</v>
      </c>
      <c r="L19" s="24">
        <f t="shared" ca="1" si="1"/>
        <v>5.1461718102356717E-2</v>
      </c>
      <c r="M19" s="24">
        <f t="shared" ca="1" si="1"/>
        <v>0.21104476295330385</v>
      </c>
      <c r="N19" s="24">
        <f t="shared" ca="1" si="1"/>
        <v>6.8103247252169884E-3</v>
      </c>
      <c r="O19" s="25">
        <f t="shared" ca="1" si="1"/>
        <v>1</v>
      </c>
    </row>
    <row r="20" spans="1:15" ht="12.75" customHeight="1" x14ac:dyDescent="0.2">
      <c r="A20" s="35" t="s">
        <v>27</v>
      </c>
      <c r="B20" s="36">
        <v>907</v>
      </c>
      <c r="C20" s="23">
        <f ca="1">+C21+C22</f>
        <v>7712071636.4314718</v>
      </c>
      <c r="D20" s="23">
        <f ca="1">+D21+D22</f>
        <v>12022708921.237492</v>
      </c>
      <c r="E20" s="23">
        <f ca="1">+E21+E22</f>
        <v>1271232657.2299445</v>
      </c>
      <c r="F20" s="23">
        <f ca="1">+F21+F22</f>
        <v>10036611704.177242</v>
      </c>
      <c r="G20" s="23">
        <f ca="1">+G21+G22</f>
        <v>2436290.0699999998</v>
      </c>
      <c r="H20" s="23">
        <f t="shared" ca="1" si="2"/>
        <v>31045061209.146152</v>
      </c>
      <c r="I20" s="17"/>
      <c r="J20" s="25">
        <f t="shared" ca="1" si="1"/>
        <v>0.24841541089181124</v>
      </c>
      <c r="K20" s="25">
        <f t="shared" ca="1" si="1"/>
        <v>0.38726639449161382</v>
      </c>
      <c r="L20" s="25">
        <f t="shared" ca="1" si="1"/>
        <v>4.0947983599253716E-2</v>
      </c>
      <c r="M20" s="25">
        <f t="shared" ca="1" si="1"/>
        <v>0.3232917350866864</v>
      </c>
      <c r="N20" s="25">
        <f t="shared" ca="1" si="1"/>
        <v>7.84759306347332E-5</v>
      </c>
      <c r="O20" s="25">
        <f t="shared" ca="1" si="1"/>
        <v>1</v>
      </c>
    </row>
    <row r="21" spans="1:15" ht="12.75" customHeight="1" x14ac:dyDescent="0.2">
      <c r="A21" s="37" t="s">
        <v>25</v>
      </c>
      <c r="B21" s="38">
        <v>90701</v>
      </c>
      <c r="C21" s="22">
        <f t="shared" ref="C21:G23" ca="1" si="5">IFERROR(INDIRECT("'"&amp;C$6&amp;"'!"&amp;ADDRESS(MATCH(IF($C$4="Tüm Şirketler",9003,IF($C$4="Hayatdışı Sigorta Şirketleri",9000,9001)),INDIRECT("'"&amp;C$6&amp;"'!$B$1:$B$1095"),0),MATCH($B21,INDIRECT("'"&amp;C$6&amp;"'!5:5"),0))),0)</f>
        <v>94740434.7023651</v>
      </c>
      <c r="D21" s="22">
        <f t="shared" ca="1" si="5"/>
        <v>3092967191.0840945</v>
      </c>
      <c r="E21" s="22">
        <f t="shared" ca="1" si="5"/>
        <v>285028924.81198531</v>
      </c>
      <c r="F21" s="22">
        <f t="shared" ca="1" si="5"/>
        <v>971971469.00329959</v>
      </c>
      <c r="G21" s="22">
        <f t="shared" ca="1" si="5"/>
        <v>0</v>
      </c>
      <c r="H21" s="23">
        <f t="shared" ca="1" si="2"/>
        <v>4444708019.6017447</v>
      </c>
      <c r="I21" s="17"/>
      <c r="J21" s="24">
        <f t="shared" ca="1" si="1"/>
        <v>2.1315333714733875E-2</v>
      </c>
      <c r="K21" s="24">
        <f t="shared" ca="1" si="1"/>
        <v>0.69587634945731058</v>
      </c>
      <c r="L21" s="24">
        <f t="shared" ca="1" si="1"/>
        <v>6.4127705026960247E-2</v>
      </c>
      <c r="M21" s="24">
        <f t="shared" ca="1" si="1"/>
        <v>0.21868061180099527</v>
      </c>
      <c r="N21" s="24">
        <f t="shared" ca="1" si="1"/>
        <v>0</v>
      </c>
      <c r="O21" s="25">
        <f t="shared" ca="1" si="1"/>
        <v>1</v>
      </c>
    </row>
    <row r="22" spans="1:15" ht="12.75" customHeight="1" x14ac:dyDescent="0.2">
      <c r="A22" s="37" t="s">
        <v>26</v>
      </c>
      <c r="B22" s="38">
        <v>90702</v>
      </c>
      <c r="C22" s="22">
        <f t="shared" ca="1" si="5"/>
        <v>7617331201.7291069</v>
      </c>
      <c r="D22" s="22">
        <f t="shared" ca="1" si="5"/>
        <v>8929741730.1533966</v>
      </c>
      <c r="E22" s="22">
        <f t="shared" ca="1" si="5"/>
        <v>986203732.41795909</v>
      </c>
      <c r="F22" s="22">
        <f t="shared" ca="1" si="5"/>
        <v>9064640235.1739426</v>
      </c>
      <c r="G22" s="22">
        <f t="shared" ca="1" si="5"/>
        <v>2436290.0699999998</v>
      </c>
      <c r="H22" s="23">
        <f t="shared" ca="1" si="2"/>
        <v>26600353189.544403</v>
      </c>
      <c r="I22" s="17"/>
      <c r="J22" s="24">
        <f t="shared" ca="1" si="1"/>
        <v>0.28636203239298313</v>
      </c>
      <c r="K22" s="24">
        <f t="shared" ca="1" si="1"/>
        <v>0.33570011896170393</v>
      </c>
      <c r="L22" s="24">
        <f t="shared" ca="1" si="1"/>
        <v>3.7074836014042045E-2</v>
      </c>
      <c r="M22" s="24">
        <f t="shared" ca="1" si="1"/>
        <v>0.34077142399511112</v>
      </c>
      <c r="N22" s="24">
        <f t="shared" ca="1" si="1"/>
        <v>9.1588636159824137E-5</v>
      </c>
      <c r="O22" s="25">
        <f t="shared" ca="1" si="1"/>
        <v>1</v>
      </c>
    </row>
    <row r="23" spans="1:15" ht="12.75" customHeight="1" x14ac:dyDescent="0.2">
      <c r="A23" s="34" t="s">
        <v>28</v>
      </c>
      <c r="B23" s="21">
        <v>786</v>
      </c>
      <c r="C23" s="22">
        <f t="shared" ca="1" si="5"/>
        <v>17749260.608121771</v>
      </c>
      <c r="D23" s="22">
        <f t="shared" ca="1" si="5"/>
        <v>412836468.90414995</v>
      </c>
      <c r="E23" s="22">
        <f t="shared" ca="1" si="5"/>
        <v>22544171.740058836</v>
      </c>
      <c r="F23" s="22">
        <f t="shared" ca="1" si="5"/>
        <v>26943049.438577063</v>
      </c>
      <c r="G23" s="22">
        <f t="shared" ca="1" si="5"/>
        <v>294361.57</v>
      </c>
      <c r="H23" s="23">
        <f t="shared" ca="1" si="2"/>
        <v>480367312.26090759</v>
      </c>
      <c r="I23" s="17"/>
      <c r="J23" s="24">
        <f t="shared" ref="J23:O65" ca="1" si="6">IF($H23=0,0,C23/$H23)</f>
        <v>3.6949351371521728E-2</v>
      </c>
      <c r="K23" s="24">
        <f t="shared" ca="1" si="6"/>
        <v>0.85941832087009529</v>
      </c>
      <c r="L23" s="24">
        <f t="shared" ca="1" si="6"/>
        <v>4.6931111182299083E-2</v>
      </c>
      <c r="M23" s="24">
        <f t="shared" ca="1" si="6"/>
        <v>5.6088432228592534E-2</v>
      </c>
      <c r="N23" s="24">
        <f t="shared" ca="1" si="6"/>
        <v>6.1278434749140447E-4</v>
      </c>
      <c r="O23" s="25">
        <f t="shared" ca="1" si="6"/>
        <v>1</v>
      </c>
    </row>
    <row r="24" spans="1:15" ht="12.75" customHeight="1" thickBot="1" x14ac:dyDescent="0.25">
      <c r="A24" s="77" t="s">
        <v>29</v>
      </c>
      <c r="B24" s="78"/>
      <c r="C24" s="39">
        <f ca="1">+C13+C14+C23</f>
        <v>10964586149.593775</v>
      </c>
      <c r="D24" s="39">
        <f ca="1">+D13+D14+D23</f>
        <v>22105422043.257347</v>
      </c>
      <c r="E24" s="39">
        <f ca="1">+E13+E14+E23</f>
        <v>2307532969.3924665</v>
      </c>
      <c r="F24" s="39">
        <f ca="1">+F13+F14+F23</f>
        <v>13509981418.395966</v>
      </c>
      <c r="G24" s="39">
        <f ca="1">+G13+G14+G23</f>
        <v>100256679.47999999</v>
      </c>
      <c r="H24" s="39">
        <f t="shared" ca="1" si="2"/>
        <v>48987779260.119553</v>
      </c>
      <c r="I24" s="17"/>
      <c r="J24" s="40">
        <f t="shared" ca="1" si="6"/>
        <v>0.22382288634422609</v>
      </c>
      <c r="K24" s="40">
        <f t="shared" ca="1" si="6"/>
        <v>0.45124360355018467</v>
      </c>
      <c r="L24" s="40">
        <f t="shared" ca="1" si="6"/>
        <v>4.7104257515731184E-2</v>
      </c>
      <c r="M24" s="40">
        <f t="shared" ca="1" si="6"/>
        <v>0.27578268748741386</v>
      </c>
      <c r="N24" s="40">
        <f t="shared" ca="1" si="6"/>
        <v>2.0465651024441909E-3</v>
      </c>
      <c r="O24" s="41">
        <f t="shared" ca="1" si="6"/>
        <v>1</v>
      </c>
    </row>
    <row r="25" spans="1:15" ht="12.75" customHeight="1" x14ac:dyDescent="0.2">
      <c r="A25" s="13" t="s">
        <v>30</v>
      </c>
      <c r="B25" s="14">
        <v>717</v>
      </c>
      <c r="C25" s="15">
        <f t="shared" ref="C25:G26" ca="1" si="7">IFERROR(INDIRECT("'"&amp;C$6&amp;"'!"&amp;ADDRESS(MATCH(IF($C$4="Tüm Şirketler",9003,IF($C$4="Hayatdışı Sigorta Şirketleri",9000,9001)),INDIRECT("'"&amp;C$6&amp;"'!$B$1:$B$1095"),0),MATCH($B25,INDIRECT("'"&amp;C$6&amp;"'!5:5"),0))),0)</f>
        <v>302702866.58999985</v>
      </c>
      <c r="D25" s="15">
        <f t="shared" ca="1" si="7"/>
        <v>16848185222.438591</v>
      </c>
      <c r="E25" s="15">
        <f t="shared" ca="1" si="7"/>
        <v>1864369173.2509987</v>
      </c>
      <c r="F25" s="15">
        <f t="shared" ca="1" si="7"/>
        <v>2338185220.3970451</v>
      </c>
      <c r="G25" s="15">
        <f t="shared" ca="1" si="7"/>
        <v>40461958.810000204</v>
      </c>
      <c r="H25" s="16">
        <f t="shared" ca="1" si="2"/>
        <v>21393904441.486637</v>
      </c>
      <c r="I25" s="17"/>
      <c r="J25" s="18">
        <f t="shared" ca="1" si="6"/>
        <v>1.414902396231164E-2</v>
      </c>
      <c r="K25" s="18">
        <f t="shared" ca="1" si="6"/>
        <v>0.78752269220044391</v>
      </c>
      <c r="L25" s="18">
        <f t="shared" ca="1" si="6"/>
        <v>8.714487710039738E-2</v>
      </c>
      <c r="M25" s="18">
        <f t="shared" ca="1" si="6"/>
        <v>0.10929212228614439</v>
      </c>
      <c r="N25" s="18">
        <f t="shared" ca="1" si="6"/>
        <v>1.8912844507025643E-3</v>
      </c>
      <c r="O25" s="19">
        <f t="shared" ca="1" si="6"/>
        <v>1</v>
      </c>
    </row>
    <row r="26" spans="1:15" ht="12.75" customHeight="1" x14ac:dyDescent="0.2">
      <c r="A26" s="20" t="s">
        <v>31</v>
      </c>
      <c r="B26" s="21">
        <v>737</v>
      </c>
      <c r="C26" s="22">
        <f t="shared" ca="1" si="7"/>
        <v>0</v>
      </c>
      <c r="D26" s="22">
        <f t="shared" ca="1" si="7"/>
        <v>0</v>
      </c>
      <c r="E26" s="22">
        <f t="shared" ca="1" si="7"/>
        <v>0</v>
      </c>
      <c r="F26" s="22">
        <f t="shared" ca="1" si="7"/>
        <v>0</v>
      </c>
      <c r="G26" s="22">
        <f t="shared" ca="1" si="7"/>
        <v>0</v>
      </c>
      <c r="H26" s="23">
        <f t="shared" ca="1" si="2"/>
        <v>0</v>
      </c>
      <c r="I26" s="17"/>
      <c r="J26" s="24">
        <f t="shared" ca="1" si="6"/>
        <v>0</v>
      </c>
      <c r="K26" s="24">
        <f t="shared" ca="1" si="6"/>
        <v>0</v>
      </c>
      <c r="L26" s="24">
        <f t="shared" ca="1" si="6"/>
        <v>0</v>
      </c>
      <c r="M26" s="24">
        <f t="shared" ca="1" si="6"/>
        <v>0</v>
      </c>
      <c r="N26" s="24">
        <f t="shared" ca="1" si="6"/>
        <v>0</v>
      </c>
      <c r="O26" s="25">
        <f t="shared" ca="1" si="6"/>
        <v>0</v>
      </c>
    </row>
    <row r="27" spans="1:15" ht="12.75" customHeight="1" thickBot="1" x14ac:dyDescent="0.25">
      <c r="A27" s="73" t="s">
        <v>32</v>
      </c>
      <c r="B27" s="74"/>
      <c r="C27" s="27">
        <f ca="1">+C25+C26</f>
        <v>302702866.58999985</v>
      </c>
      <c r="D27" s="27">
        <f ca="1">+D25+D26</f>
        <v>16848185222.438591</v>
      </c>
      <c r="E27" s="27">
        <f ca="1">+E25+E26</f>
        <v>1864369173.2509987</v>
      </c>
      <c r="F27" s="27">
        <f ca="1">+F25+F26</f>
        <v>2338185220.3970451</v>
      </c>
      <c r="G27" s="27">
        <f ca="1">+G25+G26</f>
        <v>40461958.810000204</v>
      </c>
      <c r="H27" s="27">
        <f t="shared" ca="1" si="2"/>
        <v>21393904441.486637</v>
      </c>
      <c r="I27" s="17"/>
      <c r="J27" s="28">
        <f t="shared" ca="1" si="6"/>
        <v>1.414902396231164E-2</v>
      </c>
      <c r="K27" s="28">
        <f t="shared" ca="1" si="6"/>
        <v>0.78752269220044391</v>
      </c>
      <c r="L27" s="28">
        <f t="shared" ca="1" si="6"/>
        <v>8.714487710039738E-2</v>
      </c>
      <c r="M27" s="28">
        <f t="shared" ca="1" si="6"/>
        <v>0.10929212228614439</v>
      </c>
      <c r="N27" s="28">
        <f t="shared" ca="1" si="6"/>
        <v>1.8912844507025643E-3</v>
      </c>
      <c r="O27" s="41">
        <f t="shared" ca="1" si="6"/>
        <v>1</v>
      </c>
    </row>
    <row r="28" spans="1:15" ht="12.75" customHeight="1" x14ac:dyDescent="0.2">
      <c r="A28" s="29" t="s">
        <v>33</v>
      </c>
      <c r="B28" s="30">
        <v>713</v>
      </c>
      <c r="C28" s="31">
        <f ca="1">IFERROR(INDIRECT("'"&amp;C$6&amp;"'!"&amp;ADDRESS(MATCH(IF($C$4="Tüm Şirketler",9003,IF($C$4="Hayatdışı Sigorta Şirketleri",9000,9001)),INDIRECT("'"&amp;C$6&amp;"'!$B$1:$B$1095"),0),MATCH($B28,INDIRECT("'"&amp;C$6&amp;"'!5:5"),0))),0)</f>
        <v>0</v>
      </c>
      <c r="D28" s="31">
        <f ca="1">IFERROR(INDIRECT("'"&amp;D$6&amp;"'!"&amp;ADDRESS(MATCH(IF($C$4="Tüm Şirketler",9003,IF($C$4="Hayatdışı Sigorta Şirketleri",9000,9001)),INDIRECT("'"&amp;D$6&amp;"'!$B$1:$B$1095"),0),MATCH($B28,INDIRECT("'"&amp;D$6&amp;"'!5:5"),0))),0)</f>
        <v>0</v>
      </c>
      <c r="E28" s="31">
        <f ca="1">IFERROR(INDIRECT("'"&amp;E$6&amp;"'!"&amp;ADDRESS(MATCH(IF($C$4="Tüm Şirketler",9003,IF($C$4="Hayatdışı Sigorta Şirketleri",9000,9001)),INDIRECT("'"&amp;E$6&amp;"'!$B$1:$B$1095"),0),MATCH($B28,INDIRECT("'"&amp;E$6&amp;"'!5:5"),0))),0)</f>
        <v>0</v>
      </c>
      <c r="F28" s="31">
        <f ca="1">IFERROR(INDIRECT("'"&amp;F$6&amp;"'!"&amp;ADDRESS(MATCH(IF($C$4="Tüm Şirketler",9003,IF($C$4="Hayatdışı Sigorta Şirketleri",9000,9001)),INDIRECT("'"&amp;F$6&amp;"'!$B$1:$B$1095"),0),MATCH($B28,INDIRECT("'"&amp;F$6&amp;"'!5:5"),0))),0)</f>
        <v>0</v>
      </c>
      <c r="G28" s="31">
        <f ca="1">IFERROR(INDIRECT("'"&amp;G$6&amp;"'!"&amp;ADDRESS(MATCH(IF($C$4="Tüm Şirketler",9003,IF($C$4="Hayatdışı Sigorta Şirketleri",9000,9001)),INDIRECT("'"&amp;G$6&amp;"'!$B$1:$B$1095"),0),MATCH($B28,INDIRECT("'"&amp;G$6&amp;"'!5:5"),0))),0)</f>
        <v>0</v>
      </c>
      <c r="H28" s="32">
        <f t="shared" ca="1" si="2"/>
        <v>0</v>
      </c>
      <c r="I28" s="17"/>
      <c r="J28" s="33">
        <f t="shared" ca="1" si="6"/>
        <v>0</v>
      </c>
      <c r="K28" s="33">
        <f t="shared" ca="1" si="6"/>
        <v>0</v>
      </c>
      <c r="L28" s="33">
        <f t="shared" ca="1" si="6"/>
        <v>0</v>
      </c>
      <c r="M28" s="33">
        <f t="shared" ca="1" si="6"/>
        <v>0</v>
      </c>
      <c r="N28" s="33">
        <f t="shared" ca="1" si="6"/>
        <v>0</v>
      </c>
      <c r="O28" s="19">
        <f t="shared" ca="1" si="6"/>
        <v>0</v>
      </c>
    </row>
    <row r="29" spans="1:15" ht="12.75" customHeight="1" thickBot="1" x14ac:dyDescent="0.25">
      <c r="A29" s="75" t="s">
        <v>34</v>
      </c>
      <c r="B29" s="76"/>
      <c r="C29" s="42">
        <f ca="1">C28</f>
        <v>0</v>
      </c>
      <c r="D29" s="42">
        <f ca="1">D28</f>
        <v>0</v>
      </c>
      <c r="E29" s="42">
        <f ca="1">E28</f>
        <v>0</v>
      </c>
      <c r="F29" s="42">
        <f ca="1">F28</f>
        <v>0</v>
      </c>
      <c r="G29" s="42">
        <f ca="1">G28</f>
        <v>0</v>
      </c>
      <c r="H29" s="42">
        <f t="shared" ca="1" si="2"/>
        <v>0</v>
      </c>
      <c r="I29" s="17"/>
      <c r="J29" s="43">
        <f t="shared" ca="1" si="6"/>
        <v>0</v>
      </c>
      <c r="K29" s="43">
        <f t="shared" ca="1" si="6"/>
        <v>0</v>
      </c>
      <c r="L29" s="43">
        <f t="shared" ca="1" si="6"/>
        <v>0</v>
      </c>
      <c r="M29" s="43">
        <f t="shared" ca="1" si="6"/>
        <v>0</v>
      </c>
      <c r="N29" s="43">
        <f t="shared" ca="1" si="6"/>
        <v>0</v>
      </c>
      <c r="O29" s="41">
        <f t="shared" ca="1" si="6"/>
        <v>0</v>
      </c>
    </row>
    <row r="30" spans="1:15" ht="12.75" customHeight="1" x14ac:dyDescent="0.2">
      <c r="A30" s="29" t="s">
        <v>35</v>
      </c>
      <c r="B30" s="30">
        <v>727</v>
      </c>
      <c r="C30" s="31">
        <f ca="1">IFERROR(INDIRECT("'"&amp;C$6&amp;"'!"&amp;ADDRESS(MATCH(IF($C$4="Tüm Şirketler",9003,IF($C$4="Hayatdışı Sigorta Şirketleri",9000,9001)),INDIRECT("'"&amp;C$6&amp;"'!$B$1:$B$1095"),0),MATCH($B30,INDIRECT("'"&amp;C$6&amp;"'!5:5"),0))),0)</f>
        <v>195709186.10000002</v>
      </c>
      <c r="D30" s="31">
        <f ca="1">IFERROR(INDIRECT("'"&amp;D$6&amp;"'!"&amp;ADDRESS(MATCH(IF($C$4="Tüm Şirketler",9003,IF($C$4="Hayatdışı Sigorta Şirketleri",9000,9001)),INDIRECT("'"&amp;D$6&amp;"'!$B$1:$B$1095"),0),MATCH($B30,INDIRECT("'"&amp;D$6&amp;"'!5:5"),0))),0)</f>
        <v>61406194.459999934</v>
      </c>
      <c r="E30" s="31">
        <f ca="1">IFERROR(INDIRECT("'"&amp;E$6&amp;"'!"&amp;ADDRESS(MATCH(IF($C$4="Tüm Şirketler",9003,IF($C$4="Hayatdışı Sigorta Şirketleri",9000,9001)),INDIRECT("'"&amp;E$6&amp;"'!$B$1:$B$1095"),0),MATCH($B30,INDIRECT("'"&amp;E$6&amp;"'!5:5"),0))),0)</f>
        <v>422964848.45999998</v>
      </c>
      <c r="F30" s="31">
        <f ca="1">IFERROR(INDIRECT("'"&amp;F$6&amp;"'!"&amp;ADDRESS(MATCH(IF($C$4="Tüm Şirketler",9003,IF($C$4="Hayatdışı Sigorta Şirketleri",9000,9001)),INDIRECT("'"&amp;F$6&amp;"'!$B$1:$B$1095"),0),MATCH($B30,INDIRECT("'"&amp;F$6&amp;"'!5:5"),0))),0)</f>
        <v>99358651.757799998</v>
      </c>
      <c r="G30" s="31">
        <f ca="1">IFERROR(INDIRECT("'"&amp;G$6&amp;"'!"&amp;ADDRESS(MATCH(IF($C$4="Tüm Şirketler",9003,IF($C$4="Hayatdışı Sigorta Şirketleri",9000,9001)),INDIRECT("'"&amp;G$6&amp;"'!$B$1:$B$1095"),0),MATCH($B30,INDIRECT("'"&amp;G$6&amp;"'!5:5"),0))),0)</f>
        <v>3563651.9200000004</v>
      </c>
      <c r="H30" s="32">
        <f t="shared" ca="1" si="2"/>
        <v>783002532.69779992</v>
      </c>
      <c r="I30" s="17"/>
      <c r="J30" s="33">
        <f t="shared" ca="1" si="6"/>
        <v>0.24994706648737502</v>
      </c>
      <c r="K30" s="33">
        <f t="shared" ca="1" si="6"/>
        <v>7.8424004898716815E-2</v>
      </c>
      <c r="L30" s="33">
        <f t="shared" ca="1" si="6"/>
        <v>0.540183244366648</v>
      </c>
      <c r="M30" s="33">
        <f t="shared" ca="1" si="6"/>
        <v>0.12689441937750093</v>
      </c>
      <c r="N30" s="33">
        <f t="shared" ca="1" si="6"/>
        <v>4.551264869759231E-3</v>
      </c>
      <c r="O30" s="19">
        <f t="shared" ca="1" si="6"/>
        <v>1</v>
      </c>
    </row>
    <row r="31" spans="1:15" ht="12.75" customHeight="1" thickBot="1" x14ac:dyDescent="0.25">
      <c r="A31" s="75" t="s">
        <v>36</v>
      </c>
      <c r="B31" s="76"/>
      <c r="C31" s="42">
        <f ca="1">C30</f>
        <v>195709186.10000002</v>
      </c>
      <c r="D31" s="42">
        <f ca="1">D30</f>
        <v>61406194.459999934</v>
      </c>
      <c r="E31" s="42">
        <f ca="1">E30</f>
        <v>422964848.45999998</v>
      </c>
      <c r="F31" s="42">
        <f ca="1">F30</f>
        <v>99358651.757799998</v>
      </c>
      <c r="G31" s="42">
        <f ca="1">G30</f>
        <v>3563651.9200000004</v>
      </c>
      <c r="H31" s="42">
        <f t="shared" ca="1" si="2"/>
        <v>783002532.69779992</v>
      </c>
      <c r="I31" s="17"/>
      <c r="J31" s="43">
        <f t="shared" ca="1" si="6"/>
        <v>0.24994706648737502</v>
      </c>
      <c r="K31" s="43">
        <f t="shared" ca="1" si="6"/>
        <v>7.8424004898716815E-2</v>
      </c>
      <c r="L31" s="43">
        <f t="shared" ca="1" si="6"/>
        <v>0.540183244366648</v>
      </c>
      <c r="M31" s="43">
        <f t="shared" ca="1" si="6"/>
        <v>0.12689441937750093</v>
      </c>
      <c r="N31" s="43">
        <f t="shared" ca="1" si="6"/>
        <v>4.551264869759231E-3</v>
      </c>
      <c r="O31" s="41">
        <f t="shared" ca="1" si="6"/>
        <v>1</v>
      </c>
    </row>
    <row r="32" spans="1:15" ht="12.75" customHeight="1" x14ac:dyDescent="0.2">
      <c r="A32" s="13" t="s">
        <v>37</v>
      </c>
      <c r="B32" s="14">
        <v>712</v>
      </c>
      <c r="C32" s="15">
        <f t="shared" ref="C32:G34" ca="1" si="8">IFERROR(INDIRECT("'"&amp;C$6&amp;"'!"&amp;ADDRESS(MATCH(IF($C$4="Tüm Şirketler",9003,IF($C$4="Hayatdışı Sigorta Şirketleri",9000,9001)),INDIRECT("'"&amp;C$6&amp;"'!$B$1:$B$1095"),0),MATCH($B32,INDIRECT("'"&amp;C$6&amp;"'!5:5"),0))),0)</f>
        <v>101569029.92916802</v>
      </c>
      <c r="D32" s="15">
        <f t="shared" ca="1" si="8"/>
        <v>325751302.58864909</v>
      </c>
      <c r="E32" s="15">
        <f t="shared" ca="1" si="8"/>
        <v>75116710.850202993</v>
      </c>
      <c r="F32" s="15">
        <f t="shared" ca="1" si="8"/>
        <v>381337704.39428002</v>
      </c>
      <c r="G32" s="15">
        <f t="shared" ca="1" si="8"/>
        <v>156020929.56</v>
      </c>
      <c r="H32" s="16">
        <f t="shared" ca="1" si="2"/>
        <v>1039795677.3223002</v>
      </c>
      <c r="I32" s="17"/>
      <c r="J32" s="18">
        <f t="shared" ca="1" si="6"/>
        <v>9.7681719730486227E-2</v>
      </c>
      <c r="K32" s="18">
        <f t="shared" ca="1" si="6"/>
        <v>0.31328395538970644</v>
      </c>
      <c r="L32" s="18">
        <f t="shared" ca="1" si="6"/>
        <v>7.2241799507807958E-2</v>
      </c>
      <c r="M32" s="18">
        <f t="shared" ca="1" si="6"/>
        <v>0.36674292143270631</v>
      </c>
      <c r="N32" s="18">
        <f t="shared" ca="1" si="6"/>
        <v>0.15004960393929295</v>
      </c>
      <c r="O32" s="19">
        <f t="shared" ca="1" si="6"/>
        <v>1</v>
      </c>
    </row>
    <row r="33" spans="1:15" ht="12.75" customHeight="1" x14ac:dyDescent="0.2">
      <c r="A33" s="44" t="s">
        <v>38</v>
      </c>
      <c r="B33" s="30">
        <v>738</v>
      </c>
      <c r="C33" s="31">
        <f t="shared" ca="1" si="8"/>
        <v>0</v>
      </c>
      <c r="D33" s="31">
        <f t="shared" ca="1" si="8"/>
        <v>0</v>
      </c>
      <c r="E33" s="31">
        <f t="shared" ca="1" si="8"/>
        <v>0</v>
      </c>
      <c r="F33" s="31">
        <f t="shared" ca="1" si="8"/>
        <v>0</v>
      </c>
      <c r="G33" s="31">
        <f t="shared" ca="1" si="8"/>
        <v>0</v>
      </c>
      <c r="H33" s="32">
        <f t="shared" ca="1" si="2"/>
        <v>0</v>
      </c>
      <c r="I33" s="17"/>
      <c r="J33" s="33">
        <f t="shared" ca="1" si="6"/>
        <v>0</v>
      </c>
      <c r="K33" s="33">
        <f t="shared" ca="1" si="6"/>
        <v>0</v>
      </c>
      <c r="L33" s="33">
        <f t="shared" ca="1" si="6"/>
        <v>0</v>
      </c>
      <c r="M33" s="33">
        <f t="shared" ca="1" si="6"/>
        <v>0</v>
      </c>
      <c r="N33" s="33">
        <f t="shared" ca="1" si="6"/>
        <v>0</v>
      </c>
      <c r="O33" s="25">
        <f t="shared" ca="1" si="6"/>
        <v>0</v>
      </c>
    </row>
    <row r="34" spans="1:15" ht="12.75" customHeight="1" x14ac:dyDescent="0.2">
      <c r="A34" s="20" t="s">
        <v>39</v>
      </c>
      <c r="B34" s="21">
        <v>739</v>
      </c>
      <c r="C34" s="22">
        <f t="shared" ca="1" si="8"/>
        <v>0</v>
      </c>
      <c r="D34" s="22">
        <f t="shared" ca="1" si="8"/>
        <v>0</v>
      </c>
      <c r="E34" s="22">
        <f t="shared" ca="1" si="8"/>
        <v>0</v>
      </c>
      <c r="F34" s="22">
        <f t="shared" ca="1" si="8"/>
        <v>0</v>
      </c>
      <c r="G34" s="22">
        <f t="shared" ca="1" si="8"/>
        <v>0</v>
      </c>
      <c r="H34" s="23">
        <f t="shared" ca="1" si="2"/>
        <v>0</v>
      </c>
      <c r="I34" s="17"/>
      <c r="J34" s="24">
        <f t="shared" ca="1" si="6"/>
        <v>0</v>
      </c>
      <c r="K34" s="24">
        <f t="shared" ca="1" si="6"/>
        <v>0</v>
      </c>
      <c r="L34" s="24">
        <f t="shared" ca="1" si="6"/>
        <v>0</v>
      </c>
      <c r="M34" s="24">
        <f t="shared" ca="1" si="6"/>
        <v>0</v>
      </c>
      <c r="N34" s="24">
        <f t="shared" ca="1" si="6"/>
        <v>0</v>
      </c>
      <c r="O34" s="25">
        <f t="shared" ca="1" si="6"/>
        <v>0</v>
      </c>
    </row>
    <row r="35" spans="1:15" ht="12.75" customHeight="1" thickBot="1" x14ac:dyDescent="0.25">
      <c r="A35" s="73" t="s">
        <v>40</v>
      </c>
      <c r="B35" s="74"/>
      <c r="C35" s="27">
        <f ca="1">SUM(C32:C34)</f>
        <v>101569029.92916802</v>
      </c>
      <c r="D35" s="27">
        <f ca="1">SUM(D32:D34)</f>
        <v>325751302.58864909</v>
      </c>
      <c r="E35" s="27">
        <f ca="1">SUM(E32:E34)</f>
        <v>75116710.850202993</v>
      </c>
      <c r="F35" s="27">
        <f ca="1">SUM(F32:F34)</f>
        <v>381337704.39428002</v>
      </c>
      <c r="G35" s="27">
        <f ca="1">SUM(G32:G34)</f>
        <v>156020929.56</v>
      </c>
      <c r="H35" s="27">
        <f t="shared" ca="1" si="2"/>
        <v>1039795677.3223002</v>
      </c>
      <c r="I35" s="17"/>
      <c r="J35" s="28">
        <f t="shared" ca="1" si="6"/>
        <v>9.7681719730486227E-2</v>
      </c>
      <c r="K35" s="28">
        <f t="shared" ca="1" si="6"/>
        <v>0.31328395538970644</v>
      </c>
      <c r="L35" s="28">
        <f t="shared" ca="1" si="6"/>
        <v>7.2241799507807958E-2</v>
      </c>
      <c r="M35" s="28">
        <f t="shared" ca="1" si="6"/>
        <v>0.36674292143270631</v>
      </c>
      <c r="N35" s="28">
        <f t="shared" ca="1" si="6"/>
        <v>0.15004960393929295</v>
      </c>
      <c r="O35" s="41">
        <f t="shared" ca="1" si="6"/>
        <v>1</v>
      </c>
    </row>
    <row r="36" spans="1:15" ht="12.75" customHeight="1" x14ac:dyDescent="0.2">
      <c r="A36" s="13" t="s">
        <v>41</v>
      </c>
      <c r="B36" s="14">
        <v>710</v>
      </c>
      <c r="C36" s="15">
        <f t="shared" ref="C36:G37" ca="1" si="9">IFERROR(INDIRECT("'"&amp;C$6&amp;"'!"&amp;ADDRESS(MATCH(IF($C$4="Tüm Şirketler",9003,IF($C$4="Hayatdışı Sigorta Şirketleri",9000,9001)),INDIRECT("'"&amp;C$6&amp;"'!$B$1:$B$1095"),0),MATCH($B36,INDIRECT("'"&amp;C$6&amp;"'!5:5"),0))),0)</f>
        <v>301032609.19025207</v>
      </c>
      <c r="D36" s="15">
        <f t="shared" ca="1" si="9"/>
        <v>1072488799.5919287</v>
      </c>
      <c r="E36" s="15">
        <f t="shared" ca="1" si="9"/>
        <v>87419961.540154025</v>
      </c>
      <c r="F36" s="15">
        <f t="shared" ca="1" si="9"/>
        <v>662945246.68846381</v>
      </c>
      <c r="G36" s="15">
        <f t="shared" ca="1" si="9"/>
        <v>27664319.440000001</v>
      </c>
      <c r="H36" s="16">
        <f t="shared" ca="1" si="2"/>
        <v>2151550936.4507985</v>
      </c>
      <c r="I36" s="17"/>
      <c r="J36" s="18">
        <f t="shared" ca="1" si="6"/>
        <v>0.13991423772045847</v>
      </c>
      <c r="K36" s="18">
        <f t="shared" ca="1" si="6"/>
        <v>0.49847241885944277</v>
      </c>
      <c r="L36" s="18">
        <f t="shared" ca="1" si="6"/>
        <v>4.0631137315467011E-2</v>
      </c>
      <c r="M36" s="18">
        <f t="shared" ca="1" si="6"/>
        <v>0.30812435599691601</v>
      </c>
      <c r="N36" s="18">
        <f t="shared" ca="1" si="6"/>
        <v>1.2857850107715833E-2</v>
      </c>
      <c r="O36" s="19">
        <f t="shared" ca="1" si="6"/>
        <v>1</v>
      </c>
    </row>
    <row r="37" spans="1:15" ht="12.75" customHeight="1" x14ac:dyDescent="0.2">
      <c r="A37" s="20" t="s">
        <v>42</v>
      </c>
      <c r="B37" s="21">
        <v>711</v>
      </c>
      <c r="C37" s="22">
        <f t="shared" ca="1" si="9"/>
        <v>472214.95999999996</v>
      </c>
      <c r="D37" s="22">
        <f t="shared" ca="1" si="9"/>
        <v>22073.34</v>
      </c>
      <c r="E37" s="22">
        <f t="shared" ca="1" si="9"/>
        <v>54871.880000000005</v>
      </c>
      <c r="F37" s="22">
        <f t="shared" ca="1" si="9"/>
        <v>409881.36</v>
      </c>
      <c r="G37" s="22">
        <f t="shared" ca="1" si="9"/>
        <v>0</v>
      </c>
      <c r="H37" s="23">
        <f t="shared" ca="1" si="2"/>
        <v>959041.53999999992</v>
      </c>
      <c r="I37" s="17"/>
      <c r="J37" s="24">
        <f t="shared" ca="1" si="6"/>
        <v>0.49238217564590581</v>
      </c>
      <c r="K37" s="24">
        <f t="shared" ca="1" si="6"/>
        <v>2.3016041620053291E-2</v>
      </c>
      <c r="L37" s="24">
        <f t="shared" ca="1" si="6"/>
        <v>5.7215331882287404E-2</v>
      </c>
      <c r="M37" s="24">
        <f t="shared" ca="1" si="6"/>
        <v>0.42738645085175353</v>
      </c>
      <c r="N37" s="24">
        <f t="shared" ca="1" si="6"/>
        <v>0</v>
      </c>
      <c r="O37" s="25">
        <f t="shared" ca="1" si="6"/>
        <v>1</v>
      </c>
    </row>
    <row r="38" spans="1:15" ht="12.75" customHeight="1" thickBot="1" x14ac:dyDescent="0.25">
      <c r="A38" s="73" t="s">
        <v>43</v>
      </c>
      <c r="B38" s="74"/>
      <c r="C38" s="27">
        <f ca="1">SUM(C36:C37)</f>
        <v>301504824.15025204</v>
      </c>
      <c r="D38" s="27">
        <f ca="1">SUM(D36:D37)</f>
        <v>1072510872.9319288</v>
      </c>
      <c r="E38" s="27">
        <f ca="1">SUM(E36:E37)</f>
        <v>87474833.42015402</v>
      </c>
      <c r="F38" s="27">
        <f ca="1">SUM(F36:F37)</f>
        <v>663355128.04846382</v>
      </c>
      <c r="G38" s="27">
        <f ca="1">SUM(G36:G37)</f>
        <v>27664319.440000001</v>
      </c>
      <c r="H38" s="27">
        <f t="shared" ca="1" si="2"/>
        <v>2152509977.9907985</v>
      </c>
      <c r="I38" s="17"/>
      <c r="J38" s="28">
        <f t="shared" ca="1" si="6"/>
        <v>0.14007127829051155</v>
      </c>
      <c r="K38" s="28">
        <f t="shared" ca="1" si="6"/>
        <v>0.49826058132052642</v>
      </c>
      <c r="L38" s="28">
        <f t="shared" ca="1" si="6"/>
        <v>4.0638526331852366E-2</v>
      </c>
      <c r="M38" s="28">
        <f t="shared" ca="1" si="6"/>
        <v>0.30817749270907191</v>
      </c>
      <c r="N38" s="28">
        <f t="shared" ca="1" si="6"/>
        <v>1.2852121348037839E-2</v>
      </c>
      <c r="O38" s="41">
        <f t="shared" ca="1" si="6"/>
        <v>1</v>
      </c>
    </row>
    <row r="39" spans="1:15" ht="12.75" customHeight="1" x14ac:dyDescent="0.2">
      <c r="A39" s="13" t="s">
        <v>44</v>
      </c>
      <c r="B39" s="14">
        <v>701</v>
      </c>
      <c r="C39" s="16">
        <f ca="1">SUM(C40:C42)</f>
        <v>2226254708.2771287</v>
      </c>
      <c r="D39" s="16">
        <f ca="1">SUM(D40:D42)</f>
        <v>7298808613.9316807</v>
      </c>
      <c r="E39" s="16">
        <f ca="1">SUM(E40:E42)</f>
        <v>3053194751.8627429</v>
      </c>
      <c r="F39" s="16">
        <f ca="1">SUM(F40:F42)</f>
        <v>6074723180.8124619</v>
      </c>
      <c r="G39" s="16">
        <f ca="1">SUM(G40:G42)</f>
        <v>115524403.84999995</v>
      </c>
      <c r="H39" s="16">
        <f t="shared" ca="1" si="2"/>
        <v>18768505658.734013</v>
      </c>
      <c r="I39" s="17"/>
      <c r="J39" s="19">
        <f t="shared" ca="1" si="6"/>
        <v>0.11861651368291704</v>
      </c>
      <c r="K39" s="19">
        <f t="shared" ca="1" si="6"/>
        <v>0.38888597454934543</v>
      </c>
      <c r="L39" s="19">
        <f t="shared" ca="1" si="6"/>
        <v>0.16267649686014957</v>
      </c>
      <c r="M39" s="19">
        <f t="shared" ca="1" si="6"/>
        <v>0.32366578838340071</v>
      </c>
      <c r="N39" s="19">
        <f t="shared" ca="1" si="6"/>
        <v>6.1552265241873495E-3</v>
      </c>
      <c r="O39" s="19">
        <f t="shared" ca="1" si="6"/>
        <v>1</v>
      </c>
    </row>
    <row r="40" spans="1:15" ht="12.75" customHeight="1" x14ac:dyDescent="0.2">
      <c r="A40" s="45" t="s">
        <v>45</v>
      </c>
      <c r="B40" s="46">
        <v>900</v>
      </c>
      <c r="C40" s="31">
        <f t="shared" ref="C40:G49" ca="1" si="10">IFERROR(INDIRECT("'"&amp;C$6&amp;"'!"&amp;ADDRESS(MATCH(IF($C$4="Tüm Şirketler",9003,IF($C$4="Hayatdışı Sigorta Şirketleri",9000,9001)),INDIRECT("'"&amp;C$6&amp;"'!$B$1:$B$1095"),0),MATCH($B40,INDIRECT("'"&amp;C$6&amp;"'!5:5"),0))),0)</f>
        <v>109378092.54477614</v>
      </c>
      <c r="D40" s="31">
        <f t="shared" ca="1" si="10"/>
        <v>1661317951.6178222</v>
      </c>
      <c r="E40" s="31">
        <f t="shared" ca="1" si="10"/>
        <v>1438727068.6708615</v>
      </c>
      <c r="F40" s="31">
        <f t="shared" ca="1" si="10"/>
        <v>167968999.37632403</v>
      </c>
      <c r="G40" s="31">
        <f t="shared" ca="1" si="10"/>
        <v>2990224.1793201086</v>
      </c>
      <c r="H40" s="32">
        <f t="shared" ca="1" si="2"/>
        <v>3380382336.3891044</v>
      </c>
      <c r="I40" s="17"/>
      <c r="J40" s="33">
        <f t="shared" ca="1" si="6"/>
        <v>3.235672230544575E-2</v>
      </c>
      <c r="K40" s="33">
        <f t="shared" ca="1" si="6"/>
        <v>0.49145859441226042</v>
      </c>
      <c r="L40" s="33">
        <f t="shared" ca="1" si="6"/>
        <v>0.42561075212802629</v>
      </c>
      <c r="M40" s="33">
        <f t="shared" ca="1" si="6"/>
        <v>4.9689349505874857E-2</v>
      </c>
      <c r="N40" s="33">
        <f t="shared" ca="1" si="6"/>
        <v>8.8458164839254263E-4</v>
      </c>
      <c r="O40" s="25">
        <f t="shared" ca="1" si="6"/>
        <v>1</v>
      </c>
    </row>
    <row r="41" spans="1:15" ht="12.75" customHeight="1" x14ac:dyDescent="0.2">
      <c r="A41" s="45" t="s">
        <v>46</v>
      </c>
      <c r="B41" s="46">
        <v>901</v>
      </c>
      <c r="C41" s="31">
        <f t="shared" ca="1" si="10"/>
        <v>863245777.0741657</v>
      </c>
      <c r="D41" s="31">
        <f t="shared" ca="1" si="10"/>
        <v>2816326046.8799047</v>
      </c>
      <c r="E41" s="31">
        <f t="shared" ca="1" si="10"/>
        <v>972642599.98745739</v>
      </c>
      <c r="F41" s="31">
        <f t="shared" ca="1" si="10"/>
        <v>3044130712.8929582</v>
      </c>
      <c r="G41" s="31">
        <f t="shared" ca="1" si="10"/>
        <v>23600217.626094028</v>
      </c>
      <c r="H41" s="32">
        <f t="shared" ca="1" si="2"/>
        <v>7719945354.4605799</v>
      </c>
      <c r="I41" s="17"/>
      <c r="J41" s="33">
        <f t="shared" ca="1" si="6"/>
        <v>0.11182019268768305</v>
      </c>
      <c r="K41" s="33">
        <f t="shared" ca="1" si="6"/>
        <v>0.36481165572663454</v>
      </c>
      <c r="L41" s="33">
        <f t="shared" ca="1" si="6"/>
        <v>0.1259908659101408</v>
      </c>
      <c r="M41" s="33">
        <f t="shared" ca="1" si="6"/>
        <v>0.39432024102787999</v>
      </c>
      <c r="N41" s="33">
        <f t="shared" ca="1" si="6"/>
        <v>3.0570446476616362E-3</v>
      </c>
      <c r="O41" s="25">
        <f t="shared" ca="1" si="6"/>
        <v>1</v>
      </c>
    </row>
    <row r="42" spans="1:15" ht="12.75" customHeight="1" x14ac:dyDescent="0.2">
      <c r="A42" s="45" t="s">
        <v>47</v>
      </c>
      <c r="B42" s="46">
        <v>902</v>
      </c>
      <c r="C42" s="31">
        <f t="shared" ca="1" si="10"/>
        <v>1253630838.6581869</v>
      </c>
      <c r="D42" s="31">
        <f t="shared" ca="1" si="10"/>
        <v>2821164615.4339542</v>
      </c>
      <c r="E42" s="31">
        <f t="shared" ca="1" si="10"/>
        <v>641825083.2044239</v>
      </c>
      <c r="F42" s="31">
        <f t="shared" ca="1" si="10"/>
        <v>2862623468.54318</v>
      </c>
      <c r="G42" s="31">
        <f t="shared" ca="1" si="10"/>
        <v>88933962.044585809</v>
      </c>
      <c r="H42" s="32">
        <f t="shared" ca="1" si="2"/>
        <v>7668177967.8843307</v>
      </c>
      <c r="I42" s="17"/>
      <c r="J42" s="33">
        <f t="shared" ca="1" si="6"/>
        <v>0.16348483875943046</v>
      </c>
      <c r="K42" s="33">
        <f t="shared" ca="1" si="6"/>
        <v>0.36790546949346831</v>
      </c>
      <c r="L42" s="33">
        <f t="shared" ca="1" si="6"/>
        <v>8.3699815770121602E-2</v>
      </c>
      <c r="M42" s="33">
        <f t="shared" ca="1" si="6"/>
        <v>0.37331208020110479</v>
      </c>
      <c r="N42" s="33">
        <f t="shared" ca="1" si="6"/>
        <v>1.1597795775874893E-2</v>
      </c>
      <c r="O42" s="25">
        <f t="shared" ca="1" si="6"/>
        <v>1</v>
      </c>
    </row>
    <row r="43" spans="1:15" ht="12.75" customHeight="1" x14ac:dyDescent="0.2">
      <c r="A43" s="44" t="s">
        <v>48</v>
      </c>
      <c r="B43" s="30">
        <v>703</v>
      </c>
      <c r="C43" s="31">
        <f t="shared" ca="1" si="10"/>
        <v>9284671.1406629663</v>
      </c>
      <c r="D43" s="31">
        <f t="shared" ca="1" si="10"/>
        <v>1662824140.5413015</v>
      </c>
      <c r="E43" s="31">
        <f t="shared" ca="1" si="10"/>
        <v>621948190.98903704</v>
      </c>
      <c r="F43" s="31">
        <f t="shared" ca="1" si="10"/>
        <v>117281999.54899994</v>
      </c>
      <c r="G43" s="31">
        <f t="shared" ca="1" si="10"/>
        <v>4867138.9400000097</v>
      </c>
      <c r="H43" s="32">
        <f t="shared" ca="1" si="2"/>
        <v>2416206141.1600013</v>
      </c>
      <c r="I43" s="17"/>
      <c r="J43" s="33">
        <f t="shared" ca="1" si="6"/>
        <v>3.8426651528190676E-3</v>
      </c>
      <c r="K43" s="33">
        <f t="shared" ca="1" si="6"/>
        <v>0.68819630585947977</v>
      </c>
      <c r="L43" s="33">
        <f t="shared" ca="1" si="6"/>
        <v>0.25740692418339961</v>
      </c>
      <c r="M43" s="33">
        <f t="shared" ca="1" si="6"/>
        <v>4.8539732414012403E-2</v>
      </c>
      <c r="N43" s="33">
        <f t="shared" ca="1" si="6"/>
        <v>2.0143723902892388E-3</v>
      </c>
      <c r="O43" s="25">
        <f t="shared" ca="1" si="6"/>
        <v>1</v>
      </c>
    </row>
    <row r="44" spans="1:15" ht="12.75" customHeight="1" x14ac:dyDescent="0.2">
      <c r="A44" s="44" t="s">
        <v>49</v>
      </c>
      <c r="B44" s="30">
        <v>740</v>
      </c>
      <c r="C44" s="31">
        <f t="shared" ca="1" si="10"/>
        <v>160173507.55378783</v>
      </c>
      <c r="D44" s="31">
        <f t="shared" ca="1" si="10"/>
        <v>2341230521.7975016</v>
      </c>
      <c r="E44" s="31">
        <f t="shared" ca="1" si="10"/>
        <v>1201037484.5463908</v>
      </c>
      <c r="F44" s="31">
        <f t="shared" ca="1" si="10"/>
        <v>1766197283.9397585</v>
      </c>
      <c r="G44" s="31">
        <f t="shared" ca="1" si="10"/>
        <v>211819423.86000001</v>
      </c>
      <c r="H44" s="32">
        <f t="shared" ca="1" si="2"/>
        <v>5680458221.6974382</v>
      </c>
      <c r="I44" s="17"/>
      <c r="J44" s="33">
        <f t="shared" ca="1" si="6"/>
        <v>2.8197286434037828E-2</v>
      </c>
      <c r="K44" s="33">
        <f t="shared" ca="1" si="6"/>
        <v>0.41215522241758407</v>
      </c>
      <c r="L44" s="33">
        <f t="shared" ca="1" si="6"/>
        <v>0.21143320444798483</v>
      </c>
      <c r="M44" s="33">
        <f t="shared" ca="1" si="6"/>
        <v>0.31092514283328049</v>
      </c>
      <c r="N44" s="33">
        <f t="shared" ca="1" si="6"/>
        <v>3.7289143867112885E-2</v>
      </c>
      <c r="O44" s="25">
        <f t="shared" ca="1" si="6"/>
        <v>1</v>
      </c>
    </row>
    <row r="45" spans="1:15" ht="12.75" customHeight="1" x14ac:dyDescent="0.2">
      <c r="A45" s="44" t="s">
        <v>50</v>
      </c>
      <c r="B45" s="30">
        <v>741</v>
      </c>
      <c r="C45" s="31">
        <f t="shared" ca="1" si="10"/>
        <v>6479940.4363740403</v>
      </c>
      <c r="D45" s="31">
        <f t="shared" ca="1" si="10"/>
        <v>127157412.35507184</v>
      </c>
      <c r="E45" s="31">
        <f t="shared" ca="1" si="10"/>
        <v>211425365.09004518</v>
      </c>
      <c r="F45" s="31">
        <f t="shared" ca="1" si="10"/>
        <v>210622131.12685001</v>
      </c>
      <c r="G45" s="31">
        <f t="shared" ca="1" si="10"/>
        <v>2239427.5000000014</v>
      </c>
      <c r="H45" s="32">
        <f t="shared" ca="1" si="2"/>
        <v>557924276.50834107</v>
      </c>
      <c r="I45" s="17"/>
      <c r="J45" s="33">
        <f t="shared" ca="1" si="6"/>
        <v>1.1614372611508264E-2</v>
      </c>
      <c r="K45" s="33">
        <f t="shared" ca="1" si="6"/>
        <v>0.22791159608766515</v>
      </c>
      <c r="L45" s="33">
        <f t="shared" ca="1" si="6"/>
        <v>0.37894992921478354</v>
      </c>
      <c r="M45" s="33">
        <f t="shared" ca="1" si="6"/>
        <v>0.37751024645313347</v>
      </c>
      <c r="N45" s="33">
        <f t="shared" ca="1" si="6"/>
        <v>4.0138556329095704E-3</v>
      </c>
      <c r="O45" s="25">
        <f t="shared" ca="1" si="6"/>
        <v>1</v>
      </c>
    </row>
    <row r="46" spans="1:15" ht="12.75" customHeight="1" x14ac:dyDescent="0.2">
      <c r="A46" s="44" t="s">
        <v>51</v>
      </c>
      <c r="B46" s="30">
        <v>742</v>
      </c>
      <c r="C46" s="31">
        <f t="shared" ca="1" si="10"/>
        <v>25986622.195872061</v>
      </c>
      <c r="D46" s="31">
        <f t="shared" ca="1" si="10"/>
        <v>48620933.696424007</v>
      </c>
      <c r="E46" s="31">
        <f t="shared" ca="1" si="10"/>
        <v>7357232.2000519708</v>
      </c>
      <c r="F46" s="31">
        <f t="shared" ca="1" si="10"/>
        <v>90919053.525594994</v>
      </c>
      <c r="G46" s="31">
        <f t="shared" ca="1" si="10"/>
        <v>1849539.34</v>
      </c>
      <c r="H46" s="32">
        <f t="shared" ca="1" si="2"/>
        <v>174733380.95794305</v>
      </c>
      <c r="I46" s="17"/>
      <c r="J46" s="33">
        <f t="shared" ca="1" si="6"/>
        <v>0.14872156684318286</v>
      </c>
      <c r="K46" s="33">
        <f t="shared" ca="1" si="6"/>
        <v>0.27825784306277851</v>
      </c>
      <c r="L46" s="33">
        <f t="shared" ca="1" si="6"/>
        <v>4.2105476124351983E-2</v>
      </c>
      <c r="M46" s="33">
        <f t="shared" ca="1" si="6"/>
        <v>0.5203301912156012</v>
      </c>
      <c r="N46" s="33">
        <f t="shared" ca="1" si="6"/>
        <v>1.0584922754085378E-2</v>
      </c>
      <c r="O46" s="25">
        <f t="shared" ca="1" si="6"/>
        <v>1</v>
      </c>
    </row>
    <row r="47" spans="1:15" ht="12.75" customHeight="1" x14ac:dyDescent="0.2">
      <c r="A47" s="44" t="s">
        <v>52</v>
      </c>
      <c r="B47" s="30">
        <v>743</v>
      </c>
      <c r="C47" s="31">
        <f t="shared" ca="1" si="10"/>
        <v>0</v>
      </c>
      <c r="D47" s="31">
        <f t="shared" ca="1" si="10"/>
        <v>0</v>
      </c>
      <c r="E47" s="31">
        <f t="shared" ca="1" si="10"/>
        <v>0</v>
      </c>
      <c r="F47" s="31">
        <f t="shared" ca="1" si="10"/>
        <v>0</v>
      </c>
      <c r="G47" s="31">
        <f t="shared" ca="1" si="10"/>
        <v>0</v>
      </c>
      <c r="H47" s="32">
        <f t="shared" ca="1" si="2"/>
        <v>0</v>
      </c>
      <c r="I47" s="17"/>
      <c r="J47" s="33">
        <f t="shared" ca="1" si="6"/>
        <v>0</v>
      </c>
      <c r="K47" s="33">
        <f t="shared" ca="1" si="6"/>
        <v>0</v>
      </c>
      <c r="L47" s="33">
        <f t="shared" ca="1" si="6"/>
        <v>0</v>
      </c>
      <c r="M47" s="33">
        <f t="shared" ca="1" si="6"/>
        <v>0</v>
      </c>
      <c r="N47" s="33">
        <f t="shared" ca="1" si="6"/>
        <v>0</v>
      </c>
      <c r="O47" s="25">
        <f t="shared" ca="1" si="6"/>
        <v>0</v>
      </c>
    </row>
    <row r="48" spans="1:15" ht="12.75" customHeight="1" x14ac:dyDescent="0.2">
      <c r="A48" s="44" t="s">
        <v>53</v>
      </c>
      <c r="B48" s="30">
        <v>744</v>
      </c>
      <c r="C48" s="31">
        <f t="shared" ca="1" si="10"/>
        <v>3315554.3295719996</v>
      </c>
      <c r="D48" s="31">
        <f t="shared" ca="1" si="10"/>
        <v>32984859.091966923</v>
      </c>
      <c r="E48" s="31">
        <f t="shared" ca="1" si="10"/>
        <v>67162725.550052181</v>
      </c>
      <c r="F48" s="31">
        <f t="shared" ca="1" si="10"/>
        <v>55178950.623053074</v>
      </c>
      <c r="G48" s="31">
        <f t="shared" ca="1" si="10"/>
        <v>1074238.26</v>
      </c>
      <c r="H48" s="32">
        <f t="shared" ca="1" si="2"/>
        <v>159716327.85464418</v>
      </c>
      <c r="I48" s="17"/>
      <c r="J48" s="33">
        <f t="shared" ca="1" si="6"/>
        <v>2.0759019281919904E-2</v>
      </c>
      <c r="K48" s="33">
        <f t="shared" ca="1" si="6"/>
        <v>0.20652152184456701</v>
      </c>
      <c r="L48" s="33">
        <f t="shared" ca="1" si="6"/>
        <v>0.42051258285362114</v>
      </c>
      <c r="M48" s="33">
        <f t="shared" ca="1" si="6"/>
        <v>0.34548096217983887</v>
      </c>
      <c r="N48" s="33">
        <f t="shared" ca="1" si="6"/>
        <v>6.7259138400530393E-3</v>
      </c>
      <c r="O48" s="25">
        <f t="shared" ca="1" si="6"/>
        <v>1</v>
      </c>
    </row>
    <row r="49" spans="1:15" ht="12.75" customHeight="1" x14ac:dyDescent="0.2">
      <c r="A49" s="44" t="s">
        <v>54</v>
      </c>
      <c r="B49" s="30">
        <v>761</v>
      </c>
      <c r="C49" s="31">
        <f t="shared" ca="1" si="10"/>
        <v>0</v>
      </c>
      <c r="D49" s="31">
        <f t="shared" ca="1" si="10"/>
        <v>0</v>
      </c>
      <c r="E49" s="31">
        <f t="shared" ca="1" si="10"/>
        <v>0</v>
      </c>
      <c r="F49" s="31">
        <f t="shared" ca="1" si="10"/>
        <v>0</v>
      </c>
      <c r="G49" s="31">
        <f t="shared" ca="1" si="10"/>
        <v>0</v>
      </c>
      <c r="H49" s="32">
        <f t="shared" ca="1" si="2"/>
        <v>0</v>
      </c>
      <c r="I49" s="17"/>
      <c r="J49" s="33">
        <f t="shared" ca="1" si="6"/>
        <v>0</v>
      </c>
      <c r="K49" s="33">
        <f t="shared" ca="1" si="6"/>
        <v>0</v>
      </c>
      <c r="L49" s="33">
        <f t="shared" ca="1" si="6"/>
        <v>0</v>
      </c>
      <c r="M49" s="33">
        <f t="shared" ca="1" si="6"/>
        <v>0</v>
      </c>
      <c r="N49" s="33">
        <f t="shared" ca="1" si="6"/>
        <v>0</v>
      </c>
      <c r="O49" s="25">
        <f t="shared" ca="1" si="6"/>
        <v>0</v>
      </c>
    </row>
    <row r="50" spans="1:15" ht="12.75" customHeight="1" thickBot="1" x14ac:dyDescent="0.25">
      <c r="A50" s="73" t="s">
        <v>55</v>
      </c>
      <c r="B50" s="74"/>
      <c r="C50" s="27">
        <f ca="1">C39+SUM(C43:C49)</f>
        <v>2431495003.9333978</v>
      </c>
      <c r="D50" s="27">
        <f ca="1">D39+SUM(D43:D49)</f>
        <v>11511626481.413948</v>
      </c>
      <c r="E50" s="27">
        <f ca="1">E39+SUM(E43:E49)</f>
        <v>5162125750.2383204</v>
      </c>
      <c r="F50" s="27">
        <f ca="1">F39+SUM(F43:F49)</f>
        <v>8314922599.5767193</v>
      </c>
      <c r="G50" s="27">
        <f ca="1">G39+SUM(G43:G49)</f>
        <v>337374171.74999994</v>
      </c>
      <c r="H50" s="27">
        <f t="shared" ca="1" si="2"/>
        <v>27757544006.912384</v>
      </c>
      <c r="I50" s="17"/>
      <c r="J50" s="28">
        <f t="shared" ca="1" si="6"/>
        <v>8.7597627633334174E-2</v>
      </c>
      <c r="K50" s="28">
        <f t="shared" ca="1" si="6"/>
        <v>0.41472064237913986</v>
      </c>
      <c r="L50" s="28">
        <f t="shared" ca="1" si="6"/>
        <v>0.1859719919367798</v>
      </c>
      <c r="M50" s="28">
        <f t="shared" ca="1" si="6"/>
        <v>0.29955541446700318</v>
      </c>
      <c r="N50" s="28">
        <f t="shared" ca="1" si="6"/>
        <v>1.2154323583743021E-2</v>
      </c>
      <c r="O50" s="41">
        <f t="shared" ca="1" si="6"/>
        <v>1</v>
      </c>
    </row>
    <row r="51" spans="1:15" ht="12.75" customHeight="1" x14ac:dyDescent="0.2">
      <c r="A51" s="13" t="s">
        <v>56</v>
      </c>
      <c r="B51" s="14">
        <v>723</v>
      </c>
      <c r="C51" s="15">
        <f t="shared" ref="C51:G66" ca="1" si="11">IFERROR(INDIRECT("'"&amp;C$6&amp;"'!"&amp;ADDRESS(MATCH(IF($C$4="Tüm Şirketler",9003,IF($C$4="Hayatdışı Sigorta Şirketleri",9000,9001)),INDIRECT("'"&amp;C$6&amp;"'!$B$1:$B$1095"),0),MATCH($B51,INDIRECT("'"&amp;C$6&amp;"'!5:5"),0))),0)</f>
        <v>7453454.6547100004</v>
      </c>
      <c r="D51" s="15">
        <f t="shared" ca="1" si="11"/>
        <v>61611891.036249869</v>
      </c>
      <c r="E51" s="15">
        <f t="shared" ca="1" si="11"/>
        <v>35503415.139986776</v>
      </c>
      <c r="F51" s="15">
        <f t="shared" ca="1" si="11"/>
        <v>11576168.328555003</v>
      </c>
      <c r="G51" s="15">
        <f t="shared" ca="1" si="11"/>
        <v>803518.54999999912</v>
      </c>
      <c r="H51" s="16">
        <f t="shared" ca="1" si="2"/>
        <v>116948447.70950165</v>
      </c>
      <c r="I51" s="17"/>
      <c r="J51" s="18">
        <f t="shared" ca="1" si="6"/>
        <v>6.3732822458869062E-2</v>
      </c>
      <c r="K51" s="18">
        <f t="shared" ca="1" si="6"/>
        <v>0.52682948977050947</v>
      </c>
      <c r="L51" s="18">
        <f t="shared" ca="1" si="6"/>
        <v>0.30358175619548861</v>
      </c>
      <c r="M51" s="18">
        <f t="shared" ca="1" si="6"/>
        <v>9.8985224304216898E-2</v>
      </c>
      <c r="N51" s="18">
        <f t="shared" ca="1" si="6"/>
        <v>6.8707072709158845E-3</v>
      </c>
      <c r="O51" s="19">
        <f t="shared" ca="1" si="6"/>
        <v>1</v>
      </c>
    </row>
    <row r="52" spans="1:15" ht="12.75" customHeight="1" x14ac:dyDescent="0.2">
      <c r="A52" s="44" t="s">
        <v>57</v>
      </c>
      <c r="B52" s="30">
        <v>724</v>
      </c>
      <c r="C52" s="31">
        <f t="shared" ca="1" si="11"/>
        <v>27806877.166885</v>
      </c>
      <c r="D52" s="31">
        <f t="shared" ca="1" si="11"/>
        <v>162222779.83959576</v>
      </c>
      <c r="E52" s="31">
        <f t="shared" ca="1" si="11"/>
        <v>272413276.38289124</v>
      </c>
      <c r="F52" s="31">
        <f t="shared" ca="1" si="11"/>
        <v>93331702.458794907</v>
      </c>
      <c r="G52" s="31">
        <f t="shared" ca="1" si="11"/>
        <v>7686230.8600000013</v>
      </c>
      <c r="H52" s="32">
        <f t="shared" ca="1" si="2"/>
        <v>563460866.70816696</v>
      </c>
      <c r="I52" s="17"/>
      <c r="J52" s="33">
        <f t="shared" ca="1" si="6"/>
        <v>4.9350148004665251E-2</v>
      </c>
      <c r="K52" s="33">
        <f t="shared" ca="1" si="6"/>
        <v>0.28790425284958743</v>
      </c>
      <c r="L52" s="33">
        <f t="shared" ca="1" si="6"/>
        <v>0.48346441160035719</v>
      </c>
      <c r="M52" s="33">
        <f t="shared" ca="1" si="6"/>
        <v>0.16564007897133015</v>
      </c>
      <c r="N52" s="33">
        <f t="shared" ca="1" si="6"/>
        <v>1.3641108574059905E-2</v>
      </c>
      <c r="O52" s="25">
        <f t="shared" ca="1" si="6"/>
        <v>1</v>
      </c>
    </row>
    <row r="53" spans="1:15" ht="12.75" customHeight="1" x14ac:dyDescent="0.2">
      <c r="A53" s="44" t="s">
        <v>58</v>
      </c>
      <c r="B53" s="30">
        <v>765</v>
      </c>
      <c r="C53" s="31">
        <f t="shared" ca="1" si="11"/>
        <v>146449027.7425189</v>
      </c>
      <c r="D53" s="31">
        <f t="shared" ca="1" si="11"/>
        <v>1310692192.7456763</v>
      </c>
      <c r="E53" s="31">
        <f t="shared" ca="1" si="11"/>
        <v>270526461.91996968</v>
      </c>
      <c r="F53" s="31">
        <f t="shared" ca="1" si="11"/>
        <v>906526639.11647213</v>
      </c>
      <c r="G53" s="31">
        <f t="shared" ca="1" si="11"/>
        <v>18165769.48</v>
      </c>
      <c r="H53" s="32">
        <f t="shared" ca="1" si="2"/>
        <v>2652360091.0046372</v>
      </c>
      <c r="I53" s="17"/>
      <c r="J53" s="33">
        <f t="shared" ca="1" si="6"/>
        <v>5.5214609901270327E-2</v>
      </c>
      <c r="K53" s="33">
        <f t="shared" ca="1" si="6"/>
        <v>0.49416072771975089</v>
      </c>
      <c r="L53" s="33">
        <f t="shared" ca="1" si="6"/>
        <v>0.10199462088026746</v>
      </c>
      <c r="M53" s="33">
        <f t="shared" ca="1" si="6"/>
        <v>0.34178113378757186</v>
      </c>
      <c r="N53" s="33">
        <f t="shared" ca="1" si="6"/>
        <v>6.848907711139377E-3</v>
      </c>
      <c r="O53" s="25">
        <f t="shared" ca="1" si="6"/>
        <v>1</v>
      </c>
    </row>
    <row r="54" spans="1:15" ht="12.75" customHeight="1" x14ac:dyDescent="0.2">
      <c r="A54" s="44" t="s">
        <v>59</v>
      </c>
      <c r="B54" s="30">
        <v>766</v>
      </c>
      <c r="C54" s="31">
        <f t="shared" ca="1" si="11"/>
        <v>25487292.649189986</v>
      </c>
      <c r="D54" s="31">
        <f t="shared" ca="1" si="11"/>
        <v>103585086.41928905</v>
      </c>
      <c r="E54" s="31">
        <f t="shared" ca="1" si="11"/>
        <v>10853254.230302999</v>
      </c>
      <c r="F54" s="31">
        <f t="shared" ca="1" si="11"/>
        <v>39867423.733218007</v>
      </c>
      <c r="G54" s="31">
        <f t="shared" ca="1" si="11"/>
        <v>59972.579999999994</v>
      </c>
      <c r="H54" s="32">
        <f t="shared" ca="1" si="2"/>
        <v>179853029.61200005</v>
      </c>
      <c r="I54" s="17"/>
      <c r="J54" s="33">
        <f t="shared" ca="1" si="6"/>
        <v>0.14171177824568287</v>
      </c>
      <c r="K54" s="33">
        <f t="shared" ca="1" si="6"/>
        <v>0.57594296099851583</v>
      </c>
      <c r="L54" s="33">
        <f t="shared" ca="1" si="6"/>
        <v>6.0345128762728691E-2</v>
      </c>
      <c r="M54" s="33">
        <f t="shared" ca="1" si="6"/>
        <v>0.22166667872776272</v>
      </c>
      <c r="N54" s="33">
        <f t="shared" ca="1" si="6"/>
        <v>3.3345326530990246E-4</v>
      </c>
      <c r="O54" s="25">
        <f t="shared" ca="1" si="6"/>
        <v>1</v>
      </c>
    </row>
    <row r="55" spans="1:15" ht="12.75" customHeight="1" x14ac:dyDescent="0.2">
      <c r="A55" s="44" t="s">
        <v>60</v>
      </c>
      <c r="B55" s="30">
        <v>767</v>
      </c>
      <c r="C55" s="31">
        <f t="shared" ca="1" si="11"/>
        <v>54666886.198438995</v>
      </c>
      <c r="D55" s="31">
        <f t="shared" ca="1" si="11"/>
        <v>536313852.44806015</v>
      </c>
      <c r="E55" s="31">
        <f t="shared" ca="1" si="11"/>
        <v>335327260.66885692</v>
      </c>
      <c r="F55" s="31">
        <f t="shared" ca="1" si="11"/>
        <v>319151105.7551589</v>
      </c>
      <c r="G55" s="31">
        <f t="shared" ca="1" si="11"/>
        <v>68304479.87000002</v>
      </c>
      <c r="H55" s="32">
        <f t="shared" ca="1" si="2"/>
        <v>1313763584.940515</v>
      </c>
      <c r="I55" s="17"/>
      <c r="J55" s="33">
        <f t="shared" ca="1" si="6"/>
        <v>4.1610900793017658E-2</v>
      </c>
      <c r="K55" s="33">
        <f t="shared" ca="1" si="6"/>
        <v>0.40822706504865069</v>
      </c>
      <c r="L55" s="33">
        <f t="shared" ca="1" si="6"/>
        <v>0.25524170749795899</v>
      </c>
      <c r="M55" s="33">
        <f t="shared" ca="1" si="6"/>
        <v>0.24292887199306071</v>
      </c>
      <c r="N55" s="33">
        <f t="shared" ca="1" si="6"/>
        <v>5.1991454667311948E-2</v>
      </c>
      <c r="O55" s="25">
        <f t="shared" ca="1" si="6"/>
        <v>1</v>
      </c>
    </row>
    <row r="56" spans="1:15" ht="12.75" customHeight="1" x14ac:dyDescent="0.2">
      <c r="A56" s="44" t="s">
        <v>61</v>
      </c>
      <c r="B56" s="30">
        <v>768</v>
      </c>
      <c r="C56" s="31">
        <f t="shared" ca="1" si="11"/>
        <v>1512300746.6257901</v>
      </c>
      <c r="D56" s="31">
        <f t="shared" ca="1" si="11"/>
        <v>788142898.69631171</v>
      </c>
      <c r="E56" s="31">
        <f t="shared" ca="1" si="11"/>
        <v>268488127.81672895</v>
      </c>
      <c r="F56" s="31">
        <f t="shared" ca="1" si="11"/>
        <v>181141048.90849671</v>
      </c>
      <c r="G56" s="31">
        <f t="shared" ca="1" si="11"/>
        <v>33786319.110000014</v>
      </c>
      <c r="H56" s="32">
        <f t="shared" ca="1" si="2"/>
        <v>2783859141.1573277</v>
      </c>
      <c r="I56" s="17"/>
      <c r="J56" s="33">
        <f t="shared" ca="1" si="6"/>
        <v>0.54323896071734601</v>
      </c>
      <c r="K56" s="33">
        <f t="shared" ca="1" si="6"/>
        <v>0.28311162983938143</v>
      </c>
      <c r="L56" s="33">
        <f t="shared" ca="1" si="6"/>
        <v>9.6444580779008443E-2</v>
      </c>
      <c r="M56" s="33">
        <f t="shared" ca="1" si="6"/>
        <v>6.5068324122603174E-2</v>
      </c>
      <c r="N56" s="33">
        <f t="shared" ca="1" si="6"/>
        <v>1.2136504541660861E-2</v>
      </c>
      <c r="O56" s="25">
        <f t="shared" ca="1" si="6"/>
        <v>1</v>
      </c>
    </row>
    <row r="57" spans="1:15" ht="12.75" customHeight="1" x14ac:dyDescent="0.2">
      <c r="A57" s="44" t="s">
        <v>62</v>
      </c>
      <c r="B57" s="30">
        <v>773</v>
      </c>
      <c r="C57" s="31">
        <f t="shared" ca="1" si="11"/>
        <v>1465899.42</v>
      </c>
      <c r="D57" s="31">
        <f t="shared" ca="1" si="11"/>
        <v>41460.010000000992</v>
      </c>
      <c r="E57" s="31">
        <f t="shared" ca="1" si="11"/>
        <v>8380265.5199999986</v>
      </c>
      <c r="F57" s="31">
        <f t="shared" ca="1" si="11"/>
        <v>6626.2300000000014</v>
      </c>
      <c r="G57" s="31">
        <f t="shared" ca="1" si="11"/>
        <v>1117672.5166</v>
      </c>
      <c r="H57" s="32">
        <f t="shared" ca="1" si="2"/>
        <v>11011923.696599999</v>
      </c>
      <c r="I57" s="17"/>
      <c r="J57" s="33">
        <f t="shared" ca="1" si="6"/>
        <v>0.1331192860020094</v>
      </c>
      <c r="K57" s="33">
        <f t="shared" ca="1" si="6"/>
        <v>3.7650106504826244E-3</v>
      </c>
      <c r="L57" s="33">
        <f t="shared" ca="1" si="6"/>
        <v>0.76101739813066982</v>
      </c>
      <c r="M57" s="33">
        <f t="shared" ca="1" si="6"/>
        <v>6.0173228425528338E-4</v>
      </c>
      <c r="N57" s="33">
        <f t="shared" ca="1" si="6"/>
        <v>0.10149657293258292</v>
      </c>
      <c r="O57" s="25">
        <f t="shared" ca="1" si="6"/>
        <v>1</v>
      </c>
    </row>
    <row r="58" spans="1:15" ht="12.75" customHeight="1" x14ac:dyDescent="0.2">
      <c r="A58" s="44" t="s">
        <v>63</v>
      </c>
      <c r="B58" s="30">
        <v>774</v>
      </c>
      <c r="C58" s="31">
        <f t="shared" ca="1" si="11"/>
        <v>0</v>
      </c>
      <c r="D58" s="31">
        <f t="shared" ca="1" si="11"/>
        <v>0</v>
      </c>
      <c r="E58" s="31">
        <f t="shared" ca="1" si="11"/>
        <v>0</v>
      </c>
      <c r="F58" s="31">
        <f t="shared" ca="1" si="11"/>
        <v>0</v>
      </c>
      <c r="G58" s="31">
        <f t="shared" ca="1" si="11"/>
        <v>0</v>
      </c>
      <c r="H58" s="32">
        <f t="shared" ca="1" si="2"/>
        <v>0</v>
      </c>
      <c r="I58" s="17"/>
      <c r="J58" s="33">
        <f t="shared" ca="1" si="6"/>
        <v>0</v>
      </c>
      <c r="K58" s="33">
        <f t="shared" ca="1" si="6"/>
        <v>0</v>
      </c>
      <c r="L58" s="33">
        <f t="shared" ca="1" si="6"/>
        <v>0</v>
      </c>
      <c r="M58" s="33">
        <f t="shared" ca="1" si="6"/>
        <v>0</v>
      </c>
      <c r="N58" s="33">
        <f t="shared" ca="1" si="6"/>
        <v>0</v>
      </c>
      <c r="O58" s="25">
        <f t="shared" ca="1" si="6"/>
        <v>0</v>
      </c>
    </row>
    <row r="59" spans="1:15" ht="12.75" customHeight="1" x14ac:dyDescent="0.2">
      <c r="A59" s="44" t="s">
        <v>64</v>
      </c>
      <c r="B59" s="30">
        <v>775</v>
      </c>
      <c r="C59" s="31">
        <f t="shared" ca="1" si="11"/>
        <v>55671172.149999999</v>
      </c>
      <c r="D59" s="31">
        <f t="shared" ca="1" si="11"/>
        <v>0</v>
      </c>
      <c r="E59" s="31">
        <f t="shared" ca="1" si="11"/>
        <v>0</v>
      </c>
      <c r="F59" s="31">
        <f t="shared" ca="1" si="11"/>
        <v>0</v>
      </c>
      <c r="G59" s="31">
        <f t="shared" ca="1" si="11"/>
        <v>0</v>
      </c>
      <c r="H59" s="32">
        <f t="shared" ca="1" si="2"/>
        <v>55671172.149999999</v>
      </c>
      <c r="I59" s="17"/>
      <c r="J59" s="33">
        <f t="shared" ca="1" si="6"/>
        <v>1</v>
      </c>
      <c r="K59" s="33">
        <f t="shared" ca="1" si="6"/>
        <v>0</v>
      </c>
      <c r="L59" s="33">
        <f t="shared" ca="1" si="6"/>
        <v>0</v>
      </c>
      <c r="M59" s="33">
        <f t="shared" ca="1" si="6"/>
        <v>0</v>
      </c>
      <c r="N59" s="33">
        <f t="shared" ca="1" si="6"/>
        <v>0</v>
      </c>
      <c r="O59" s="25">
        <f t="shared" ca="1" si="6"/>
        <v>1</v>
      </c>
    </row>
    <row r="60" spans="1:15" ht="12.75" customHeight="1" x14ac:dyDescent="0.2">
      <c r="A60" s="44" t="s">
        <v>65</v>
      </c>
      <c r="B60" s="30">
        <v>776</v>
      </c>
      <c r="C60" s="31">
        <f t="shared" ca="1" si="11"/>
        <v>50253017.620000005</v>
      </c>
      <c r="D60" s="31">
        <f t="shared" ca="1" si="11"/>
        <v>31982464.320000008</v>
      </c>
      <c r="E60" s="31">
        <f t="shared" ca="1" si="11"/>
        <v>277026430.04999989</v>
      </c>
      <c r="F60" s="31">
        <f t="shared" ca="1" si="11"/>
        <v>2427548.61</v>
      </c>
      <c r="G60" s="31">
        <f t="shared" ca="1" si="11"/>
        <v>28867980.408</v>
      </c>
      <c r="H60" s="32">
        <f t="shared" ca="1" si="2"/>
        <v>390557441.0079999</v>
      </c>
      <c r="I60" s="17"/>
      <c r="J60" s="33">
        <f t="shared" ca="1" si="6"/>
        <v>0.12866997871119976</v>
      </c>
      <c r="K60" s="33">
        <f t="shared" ca="1" si="6"/>
        <v>8.188927149219237E-2</v>
      </c>
      <c r="L60" s="33">
        <f t="shared" ca="1" si="6"/>
        <v>0.70931033687391831</v>
      </c>
      <c r="M60" s="33">
        <f t="shared" ca="1" si="6"/>
        <v>6.2155994358593612E-3</v>
      </c>
      <c r="N60" s="33">
        <f t="shared" ca="1" si="6"/>
        <v>7.3914813486830197E-2</v>
      </c>
      <c r="O60" s="25">
        <f t="shared" ca="1" si="6"/>
        <v>1</v>
      </c>
    </row>
    <row r="61" spans="1:15" ht="12.75" customHeight="1" x14ac:dyDescent="0.2">
      <c r="A61" s="44" t="s">
        <v>66</v>
      </c>
      <c r="B61" s="30">
        <v>777</v>
      </c>
      <c r="C61" s="31">
        <f t="shared" ca="1" si="11"/>
        <v>1495733225.6999998</v>
      </c>
      <c r="D61" s="31">
        <f t="shared" ca="1" si="11"/>
        <v>3267801925.7399988</v>
      </c>
      <c r="E61" s="31">
        <f t="shared" ca="1" si="11"/>
        <v>4790055068.6000004</v>
      </c>
      <c r="F61" s="31">
        <f t="shared" ca="1" si="11"/>
        <v>25353267.11999999</v>
      </c>
      <c r="G61" s="31">
        <f t="shared" ca="1" si="11"/>
        <v>1917067011.97438</v>
      </c>
      <c r="H61" s="32">
        <f t="shared" ca="1" si="2"/>
        <v>11496010499.13438</v>
      </c>
      <c r="I61" s="17"/>
      <c r="J61" s="33">
        <f t="shared" ca="1" si="6"/>
        <v>0.13010889523914621</v>
      </c>
      <c r="K61" s="33">
        <f t="shared" ca="1" si="6"/>
        <v>0.28425530108780395</v>
      </c>
      <c r="L61" s="33">
        <f t="shared" ca="1" si="6"/>
        <v>0.41667107636694306</v>
      </c>
      <c r="M61" s="33">
        <f t="shared" ca="1" si="6"/>
        <v>2.2053970046312173E-3</v>
      </c>
      <c r="N61" s="33">
        <f t="shared" ca="1" si="6"/>
        <v>0.16675933030147547</v>
      </c>
      <c r="O61" s="25">
        <f t="shared" ca="1" si="6"/>
        <v>1</v>
      </c>
    </row>
    <row r="62" spans="1:15" ht="12.75" customHeight="1" x14ac:dyDescent="0.2">
      <c r="A62" s="44" t="s">
        <v>67</v>
      </c>
      <c r="B62" s="30">
        <v>778</v>
      </c>
      <c r="C62" s="31">
        <f t="shared" ca="1" si="11"/>
        <v>8398541.5999999996</v>
      </c>
      <c r="D62" s="31">
        <f t="shared" ca="1" si="11"/>
        <v>6378755.8399999999</v>
      </c>
      <c r="E62" s="31">
        <f t="shared" ca="1" si="11"/>
        <v>39293218.079999998</v>
      </c>
      <c r="F62" s="31">
        <f t="shared" ca="1" si="11"/>
        <v>0</v>
      </c>
      <c r="G62" s="31">
        <f t="shared" ca="1" si="11"/>
        <v>2927386.6687999996</v>
      </c>
      <c r="H62" s="32">
        <f t="shared" ca="1" si="2"/>
        <v>56997902.188799992</v>
      </c>
      <c r="I62" s="17"/>
      <c r="J62" s="33">
        <f t="shared" ca="1" si="6"/>
        <v>0.1473482580495796</v>
      </c>
      <c r="K62" s="33">
        <f t="shared" ca="1" si="6"/>
        <v>0.11191211597351414</v>
      </c>
      <c r="L62" s="33">
        <f t="shared" ca="1" si="6"/>
        <v>0.68938007489898567</v>
      </c>
      <c r="M62" s="33">
        <f t="shared" ca="1" si="6"/>
        <v>0</v>
      </c>
      <c r="N62" s="33">
        <f t="shared" ca="1" si="6"/>
        <v>5.1359551077920673E-2</v>
      </c>
      <c r="O62" s="25">
        <f t="shared" ca="1" si="6"/>
        <v>1</v>
      </c>
    </row>
    <row r="63" spans="1:15" ht="12.75" customHeight="1" x14ac:dyDescent="0.2">
      <c r="A63" s="44" t="s">
        <v>68</v>
      </c>
      <c r="B63" s="30">
        <v>779</v>
      </c>
      <c r="C63" s="31">
        <f t="shared" ca="1" si="11"/>
        <v>374482736.53000003</v>
      </c>
      <c r="D63" s="31">
        <f t="shared" ca="1" si="11"/>
        <v>156693731.00000018</v>
      </c>
      <c r="E63" s="31">
        <f t="shared" ca="1" si="11"/>
        <v>1860968693.77</v>
      </c>
      <c r="F63" s="31">
        <f t="shared" ca="1" si="11"/>
        <v>5654771.8299999982</v>
      </c>
      <c r="G63" s="31">
        <f t="shared" ca="1" si="11"/>
        <v>246087692.01394901</v>
      </c>
      <c r="H63" s="32">
        <f t="shared" ca="1" si="2"/>
        <v>2643887625.143949</v>
      </c>
      <c r="I63" s="17"/>
      <c r="J63" s="33">
        <f t="shared" ca="1" si="6"/>
        <v>0.14164094304485084</v>
      </c>
      <c r="K63" s="33">
        <f t="shared" ca="1" si="6"/>
        <v>5.9266411140098604E-2</v>
      </c>
      <c r="L63" s="33">
        <f t="shared" ca="1" si="6"/>
        <v>0.7038758667621805</v>
      </c>
      <c r="M63" s="33">
        <f t="shared" ca="1" si="6"/>
        <v>2.138809447202628E-3</v>
      </c>
      <c r="N63" s="33">
        <f t="shared" ca="1" si="6"/>
        <v>9.307796960566754E-2</v>
      </c>
      <c r="O63" s="25">
        <f t="shared" ca="1" si="6"/>
        <v>1</v>
      </c>
    </row>
    <row r="64" spans="1:15" ht="12.75" customHeight="1" x14ac:dyDescent="0.2">
      <c r="A64" s="44" t="s">
        <v>69</v>
      </c>
      <c r="B64" s="30">
        <v>780</v>
      </c>
      <c r="C64" s="31">
        <f t="shared" ca="1" si="11"/>
        <v>1045976.559999997</v>
      </c>
      <c r="D64" s="31">
        <f t="shared" ca="1" si="11"/>
        <v>317469.69</v>
      </c>
      <c r="E64" s="31">
        <f t="shared" ca="1" si="11"/>
        <v>102990.83</v>
      </c>
      <c r="F64" s="31">
        <f t="shared" ca="1" si="11"/>
        <v>2646715.5299999998</v>
      </c>
      <c r="G64" s="31">
        <f t="shared" ca="1" si="11"/>
        <v>0</v>
      </c>
      <c r="H64" s="32">
        <f t="shared" ca="1" si="2"/>
        <v>4113152.6099999966</v>
      </c>
      <c r="I64" s="17"/>
      <c r="J64" s="33">
        <f t="shared" ca="1" si="6"/>
        <v>0.25430045008711649</v>
      </c>
      <c r="K64" s="33">
        <f t="shared" ca="1" si="6"/>
        <v>7.7184028919364669E-2</v>
      </c>
      <c r="L64" s="33">
        <f t="shared" ca="1" si="6"/>
        <v>2.5039389433206584E-2</v>
      </c>
      <c r="M64" s="33">
        <f t="shared" ca="1" si="6"/>
        <v>0.64347613156031236</v>
      </c>
      <c r="N64" s="33">
        <f t="shared" ca="1" si="6"/>
        <v>0</v>
      </c>
      <c r="O64" s="25">
        <f t="shared" ca="1" si="6"/>
        <v>1</v>
      </c>
    </row>
    <row r="65" spans="1:15" ht="12.75" customHeight="1" x14ac:dyDescent="0.2">
      <c r="A65" s="44" t="s">
        <v>70</v>
      </c>
      <c r="B65" s="30">
        <v>781</v>
      </c>
      <c r="C65" s="31">
        <f t="shared" ca="1" si="11"/>
        <v>0</v>
      </c>
      <c r="D65" s="31">
        <f t="shared" ca="1" si="11"/>
        <v>0</v>
      </c>
      <c r="E65" s="31">
        <f t="shared" ca="1" si="11"/>
        <v>0</v>
      </c>
      <c r="F65" s="31">
        <f t="shared" ca="1" si="11"/>
        <v>0</v>
      </c>
      <c r="G65" s="31">
        <f t="shared" ca="1" si="11"/>
        <v>298020.09000000003</v>
      </c>
      <c r="H65" s="32">
        <f t="shared" ca="1" si="2"/>
        <v>298020.09000000003</v>
      </c>
      <c r="I65" s="17"/>
      <c r="J65" s="33">
        <f t="shared" ca="1" si="6"/>
        <v>0</v>
      </c>
      <c r="K65" s="33">
        <f t="shared" ca="1" si="6"/>
        <v>0</v>
      </c>
      <c r="L65" s="33">
        <f t="shared" ca="1" si="6"/>
        <v>0</v>
      </c>
      <c r="M65" s="33">
        <f t="shared" ref="M65:O99" ca="1" si="12">IF($H65=0,0,F65/$H65)</f>
        <v>0</v>
      </c>
      <c r="N65" s="33">
        <f t="shared" ca="1" si="12"/>
        <v>1</v>
      </c>
      <c r="O65" s="25">
        <f t="shared" ca="1" si="12"/>
        <v>1</v>
      </c>
    </row>
    <row r="66" spans="1:15" ht="12.75" customHeight="1" x14ac:dyDescent="0.2">
      <c r="A66" s="44" t="s">
        <v>71</v>
      </c>
      <c r="B66" s="30">
        <v>782</v>
      </c>
      <c r="C66" s="31">
        <f t="shared" ca="1" si="11"/>
        <v>6430243.1899999995</v>
      </c>
      <c r="D66" s="31">
        <f t="shared" ca="1" si="11"/>
        <v>8031618.459999999</v>
      </c>
      <c r="E66" s="31">
        <f t="shared" ca="1" si="11"/>
        <v>24528894.909999996</v>
      </c>
      <c r="F66" s="31">
        <f t="shared" ca="1" si="11"/>
        <v>6889202.5199999996</v>
      </c>
      <c r="G66" s="31">
        <f t="shared" ca="1" si="11"/>
        <v>18314724.044799998</v>
      </c>
      <c r="H66" s="32">
        <f t="shared" ca="1" si="2"/>
        <v>64194683.124799997</v>
      </c>
      <c r="I66" s="17"/>
      <c r="J66" s="33">
        <f t="shared" ref="J66:L99" ca="1" si="13">IF($H66=0,0,C66/$H66)</f>
        <v>0.10016784688381516</v>
      </c>
      <c r="K66" s="33">
        <f t="shared" ca="1" si="13"/>
        <v>0.1251134528444644</v>
      </c>
      <c r="L66" s="33">
        <f t="shared" ca="1" si="13"/>
        <v>0.38210165882918545</v>
      </c>
      <c r="M66" s="33">
        <f t="shared" ca="1" si="12"/>
        <v>0.10731733820707232</v>
      </c>
      <c r="N66" s="33">
        <f t="shared" ca="1" si="12"/>
        <v>0.28529970323546261</v>
      </c>
      <c r="O66" s="25">
        <f t="shared" ca="1" si="12"/>
        <v>1</v>
      </c>
    </row>
    <row r="67" spans="1:15" ht="12.75" customHeight="1" x14ac:dyDescent="0.2">
      <c r="A67" s="44" t="s">
        <v>72</v>
      </c>
      <c r="B67" s="30">
        <v>783</v>
      </c>
      <c r="C67" s="31">
        <f ca="1">IFERROR(INDIRECT("'"&amp;C$6&amp;"'!"&amp;ADDRESS(MATCH(IF($C$4="Tüm Şirketler",9003,IF($C$4="Hayatdışı Sigorta Şirketleri",9000,9001)),INDIRECT("'"&amp;C$6&amp;"'!$B$1:$B$1095"),0),MATCH($B67,INDIRECT("'"&amp;C$6&amp;"'!5:5"),0))),0)</f>
        <v>50363622.719999999</v>
      </c>
      <c r="D67" s="31">
        <f ca="1">IFERROR(INDIRECT("'"&amp;D$6&amp;"'!"&amp;ADDRESS(MATCH(IF($C$4="Tüm Şirketler",9003,IF($C$4="Hayatdışı Sigorta Şirketleri",9000,9001)),INDIRECT("'"&amp;D$6&amp;"'!$B$1:$B$1095"),0),MATCH($B67,INDIRECT("'"&amp;D$6&amp;"'!5:5"),0))),0)</f>
        <v>4094818.7900000066</v>
      </c>
      <c r="E67" s="31">
        <f ca="1">IFERROR(INDIRECT("'"&amp;E$6&amp;"'!"&amp;ADDRESS(MATCH(IF($C$4="Tüm Şirketler",9003,IF($C$4="Hayatdışı Sigorta Şirketleri",9000,9001)),INDIRECT("'"&amp;E$6&amp;"'!$B$1:$B$1095"),0),MATCH($B67,INDIRECT("'"&amp;E$6&amp;"'!5:5"),0))),0)</f>
        <v>291129427.87000006</v>
      </c>
      <c r="F67" s="31">
        <f ca="1">IFERROR(INDIRECT("'"&amp;F$6&amp;"'!"&amp;ADDRESS(MATCH(IF($C$4="Tüm Şirketler",9003,IF($C$4="Hayatdışı Sigorta Şirketleri",9000,9001)),INDIRECT("'"&amp;F$6&amp;"'!$B$1:$B$1095"),0),MATCH($B67,INDIRECT("'"&amp;F$6&amp;"'!5:5"),0))),0)</f>
        <v>12931.759999999998</v>
      </c>
      <c r="G67" s="31">
        <f ca="1">IFERROR(INDIRECT("'"&amp;G$6&amp;"'!"&amp;ADDRESS(MATCH(IF($C$4="Tüm Şirketler",9003,IF($C$4="Hayatdışı Sigorta Şirketleri",9000,9001)),INDIRECT("'"&amp;G$6&amp;"'!$B$1:$B$1095"),0),MATCH($B67,INDIRECT("'"&amp;G$6&amp;"'!5:5"),0))),0)</f>
        <v>33518644.624400001</v>
      </c>
      <c r="H67" s="32">
        <f t="shared" ca="1" si="2"/>
        <v>379119445.76440006</v>
      </c>
      <c r="I67" s="17"/>
      <c r="J67" s="33">
        <f t="shared" ca="1" si="13"/>
        <v>0.1328436810157661</v>
      </c>
      <c r="K67" s="33">
        <f t="shared" ca="1" si="13"/>
        <v>1.0800867208865594E-2</v>
      </c>
      <c r="L67" s="33">
        <f t="shared" ca="1" si="13"/>
        <v>0.76790951010969644</v>
      </c>
      <c r="M67" s="33">
        <f t="shared" ca="1" si="12"/>
        <v>3.4109988671054105E-5</v>
      </c>
      <c r="N67" s="33">
        <f t="shared" ca="1" si="12"/>
        <v>8.8411831677000882E-2</v>
      </c>
      <c r="O67" s="25">
        <f t="shared" ca="1" si="12"/>
        <v>1</v>
      </c>
    </row>
    <row r="68" spans="1:15" ht="12.75" customHeight="1" thickBot="1" x14ac:dyDescent="0.25">
      <c r="A68" s="73" t="s">
        <v>73</v>
      </c>
      <c r="B68" s="74"/>
      <c r="C68" s="27">
        <f ca="1">SUM(C51:C67)</f>
        <v>3818008720.5275331</v>
      </c>
      <c r="D68" s="27">
        <f ca="1">SUM(D51:D67)</f>
        <v>6437910945.035182</v>
      </c>
      <c r="E68" s="27">
        <f ca="1">SUM(E51:E67)</f>
        <v>8484596785.7887373</v>
      </c>
      <c r="F68" s="27">
        <f ca="1">SUM(F51:F67)</f>
        <v>1594585151.9006953</v>
      </c>
      <c r="G68" s="27">
        <f ca="1">SUM(G51:G67)</f>
        <v>2377005422.7909293</v>
      </c>
      <c r="H68" s="27">
        <f t="shared" ca="1" si="2"/>
        <v>22712107026.043076</v>
      </c>
      <c r="I68" s="17"/>
      <c r="J68" s="28">
        <f t="shared" ca="1" si="13"/>
        <v>0.16810455833752339</v>
      </c>
      <c r="K68" s="28">
        <f t="shared" ca="1" si="13"/>
        <v>0.28345722999865597</v>
      </c>
      <c r="L68" s="28">
        <f t="shared" ca="1" si="13"/>
        <v>0.37357153944633076</v>
      </c>
      <c r="M68" s="28">
        <f t="shared" ca="1" si="12"/>
        <v>7.0208596237779586E-2</v>
      </c>
      <c r="N68" s="28">
        <f t="shared" ca="1" si="12"/>
        <v>0.10465807597971034</v>
      </c>
      <c r="O68" s="41">
        <f t="shared" ca="1" si="12"/>
        <v>1</v>
      </c>
    </row>
    <row r="69" spans="1:15" ht="12.75" customHeight="1" x14ac:dyDescent="0.2">
      <c r="A69" s="13" t="s">
        <v>74</v>
      </c>
      <c r="B69" s="14">
        <v>714</v>
      </c>
      <c r="C69" s="15">
        <f t="shared" ref="C69:G72" ca="1" si="14">IFERROR(INDIRECT("'"&amp;C$6&amp;"'!"&amp;ADDRESS(MATCH(IF($C$4="Tüm Şirketler",9003,IF($C$4="Hayatdışı Sigorta Şirketleri",9000,9001)),INDIRECT("'"&amp;C$6&amp;"'!$B$1:$B$1095"),0),MATCH($B69,INDIRECT("'"&amp;C$6&amp;"'!5:5"),0))),0)</f>
        <v>0</v>
      </c>
      <c r="D69" s="15">
        <f t="shared" ca="1" si="14"/>
        <v>0</v>
      </c>
      <c r="E69" s="15">
        <f t="shared" ca="1" si="14"/>
        <v>0</v>
      </c>
      <c r="F69" s="15">
        <f t="shared" ca="1" si="14"/>
        <v>0</v>
      </c>
      <c r="G69" s="15">
        <f t="shared" ca="1" si="14"/>
        <v>0</v>
      </c>
      <c r="H69" s="16">
        <f t="shared" ca="1" si="2"/>
        <v>0</v>
      </c>
      <c r="I69" s="17"/>
      <c r="J69" s="18">
        <f t="shared" ca="1" si="13"/>
        <v>0</v>
      </c>
      <c r="K69" s="18">
        <f t="shared" ca="1" si="13"/>
        <v>0</v>
      </c>
      <c r="L69" s="18">
        <f t="shared" ca="1" si="13"/>
        <v>0</v>
      </c>
      <c r="M69" s="18">
        <f t="shared" ca="1" si="12"/>
        <v>0</v>
      </c>
      <c r="N69" s="18">
        <f t="shared" ca="1" si="12"/>
        <v>0</v>
      </c>
      <c r="O69" s="19">
        <f t="shared" ca="1" si="12"/>
        <v>0</v>
      </c>
    </row>
    <row r="70" spans="1:15" ht="12.75" customHeight="1" x14ac:dyDescent="0.2">
      <c r="A70" s="44" t="s">
        <v>75</v>
      </c>
      <c r="B70" s="30">
        <v>715</v>
      </c>
      <c r="C70" s="31">
        <f t="shared" ca="1" si="14"/>
        <v>1768826963.9172122</v>
      </c>
      <c r="D70" s="31">
        <f t="shared" ca="1" si="14"/>
        <v>27067955522.526768</v>
      </c>
      <c r="E70" s="31">
        <f t="shared" ca="1" si="14"/>
        <v>791973566.4470067</v>
      </c>
      <c r="F70" s="31">
        <f t="shared" ca="1" si="14"/>
        <v>3051576553.3974695</v>
      </c>
      <c r="G70" s="31">
        <f t="shared" ca="1" si="14"/>
        <v>1379147976.0398841</v>
      </c>
      <c r="H70" s="32">
        <f t="shared" ca="1" si="2"/>
        <v>34059480582.328339</v>
      </c>
      <c r="I70" s="17"/>
      <c r="J70" s="33">
        <f t="shared" ca="1" si="13"/>
        <v>5.1933468557796E-2</v>
      </c>
      <c r="K70" s="33">
        <f t="shared" ca="1" si="13"/>
        <v>0.79472602223331901</v>
      </c>
      <c r="L70" s="33">
        <f t="shared" ca="1" si="13"/>
        <v>2.3252661312102331E-2</v>
      </c>
      <c r="M70" s="33">
        <f t="shared" ca="1" si="12"/>
        <v>8.9595510595683339E-2</v>
      </c>
      <c r="N70" s="33">
        <f t="shared" ca="1" si="12"/>
        <v>4.0492337301099385E-2</v>
      </c>
      <c r="O70" s="25">
        <f t="shared" ca="1" si="12"/>
        <v>1</v>
      </c>
    </row>
    <row r="71" spans="1:15" ht="12.75" customHeight="1" x14ac:dyDescent="0.2">
      <c r="A71" s="44" t="s">
        <v>76</v>
      </c>
      <c r="B71" s="30">
        <v>903</v>
      </c>
      <c r="C71" s="31">
        <f t="shared" ca="1" si="14"/>
        <v>167898271.60788202</v>
      </c>
      <c r="D71" s="31">
        <f t="shared" ca="1" si="14"/>
        <v>244413113.48893493</v>
      </c>
      <c r="E71" s="31">
        <f t="shared" ca="1" si="14"/>
        <v>1998449.54</v>
      </c>
      <c r="F71" s="31">
        <f t="shared" ca="1" si="14"/>
        <v>34434977.753121004</v>
      </c>
      <c r="G71" s="31">
        <f t="shared" ca="1" si="14"/>
        <v>29539432.497298006</v>
      </c>
      <c r="H71" s="32">
        <f t="shared" ca="1" si="2"/>
        <v>478284244.887236</v>
      </c>
      <c r="I71" s="17"/>
      <c r="J71" s="33">
        <f t="shared" ca="1" si="13"/>
        <v>0.35104286499645626</v>
      </c>
      <c r="K71" s="33">
        <f t="shared" ca="1" si="13"/>
        <v>0.51102062445431307</v>
      </c>
      <c r="L71" s="33">
        <f t="shared" ca="1" si="13"/>
        <v>4.1783720901598376E-3</v>
      </c>
      <c r="M71" s="33">
        <f t="shared" ca="1" si="12"/>
        <v>7.1996889132820291E-2</v>
      </c>
      <c r="N71" s="33">
        <f t="shared" ca="1" si="12"/>
        <v>6.1761249326250441E-2</v>
      </c>
      <c r="O71" s="25">
        <f t="shared" ca="1" si="12"/>
        <v>1</v>
      </c>
    </row>
    <row r="72" spans="1:15" ht="12.75" customHeight="1" x14ac:dyDescent="0.2">
      <c r="A72" s="20" t="s">
        <v>77</v>
      </c>
      <c r="B72" s="21">
        <v>716</v>
      </c>
      <c r="C72" s="22">
        <f t="shared" ca="1" si="14"/>
        <v>69997187.658000097</v>
      </c>
      <c r="D72" s="22">
        <f t="shared" ca="1" si="14"/>
        <v>7824628027.6376419</v>
      </c>
      <c r="E72" s="22">
        <f t="shared" ca="1" si="14"/>
        <v>223025944.67900032</v>
      </c>
      <c r="F72" s="22">
        <f t="shared" ca="1" si="14"/>
        <v>894800565.55010283</v>
      </c>
      <c r="G72" s="22">
        <f t="shared" ca="1" si="14"/>
        <v>55268252.280001797</v>
      </c>
      <c r="H72" s="23">
        <f t="shared" ca="1" si="2"/>
        <v>9067719977.8047466</v>
      </c>
      <c r="I72" s="17"/>
      <c r="J72" s="24">
        <f t="shared" ca="1" si="13"/>
        <v>7.7193812589420189E-3</v>
      </c>
      <c r="K72" s="24">
        <f t="shared" ca="1" si="13"/>
        <v>0.86291019647608791</v>
      </c>
      <c r="L72" s="24">
        <f t="shared" ca="1" si="13"/>
        <v>2.4595592411863813E-2</v>
      </c>
      <c r="M72" s="24">
        <f t="shared" ca="1" si="12"/>
        <v>9.8679774821049324E-2</v>
      </c>
      <c r="N72" s="24">
        <f t="shared" ca="1" si="12"/>
        <v>6.0950550320569103E-3</v>
      </c>
      <c r="O72" s="25">
        <f t="shared" ca="1" si="12"/>
        <v>1</v>
      </c>
    </row>
    <row r="73" spans="1:15" ht="12.75" customHeight="1" thickBot="1" x14ac:dyDescent="0.25">
      <c r="A73" s="73" t="s">
        <v>78</v>
      </c>
      <c r="B73" s="74"/>
      <c r="C73" s="27">
        <f ca="1">SUM(C69:C72)</f>
        <v>2006722423.1830943</v>
      </c>
      <c r="D73" s="27">
        <f ca="1">SUM(D69:D72)</f>
        <v>35136996663.653343</v>
      </c>
      <c r="E73" s="27">
        <f ca="1">SUM(E69:E72)</f>
        <v>1016997960.666007</v>
      </c>
      <c r="F73" s="27">
        <f ca="1">SUM(F69:F72)</f>
        <v>3980812096.7006931</v>
      </c>
      <c r="G73" s="27">
        <f ca="1">SUM(G69:G72)</f>
        <v>1463955660.817184</v>
      </c>
      <c r="H73" s="27">
        <f t="shared" ref="H73:H90" ca="1" si="15">SUM(C73:G73)</f>
        <v>43605484805.020325</v>
      </c>
      <c r="I73" s="17"/>
      <c r="J73" s="28">
        <f t="shared" ca="1" si="13"/>
        <v>4.6019954419863694E-2</v>
      </c>
      <c r="K73" s="28">
        <f t="shared" ca="1" si="13"/>
        <v>0.8057930515109879</v>
      </c>
      <c r="L73" s="28">
        <f t="shared" ca="1" si="13"/>
        <v>2.3322707343203748E-2</v>
      </c>
      <c r="M73" s="28">
        <f t="shared" ca="1" si="12"/>
        <v>9.1291545421423217E-2</v>
      </c>
      <c r="N73" s="28">
        <f t="shared" ca="1" si="12"/>
        <v>3.3572741304521349E-2</v>
      </c>
      <c r="O73" s="41">
        <f t="shared" ca="1" si="12"/>
        <v>1</v>
      </c>
    </row>
    <row r="74" spans="1:15" ht="12.75" customHeight="1" x14ac:dyDescent="0.2">
      <c r="A74" s="29" t="s">
        <v>79</v>
      </c>
      <c r="B74" s="30">
        <v>728</v>
      </c>
      <c r="C74" s="31">
        <f ca="1">IFERROR(INDIRECT("'"&amp;C$6&amp;"'!"&amp;ADDRESS(MATCH(IF($C$4="Tüm Şirketler",9003,IF($C$4="Hayatdışı Sigorta Şirketleri",9000,9001)),INDIRECT("'"&amp;C$6&amp;"'!$B$1:$B$1095"),0),MATCH($B74,INDIRECT("'"&amp;C$6&amp;"'!5:5"),0))),0)</f>
        <v>147456071.48999998</v>
      </c>
      <c r="D74" s="31">
        <f ca="1">IFERROR(INDIRECT("'"&amp;D$6&amp;"'!"&amp;ADDRESS(MATCH(IF($C$4="Tüm Şirketler",9003,IF($C$4="Hayatdışı Sigorta Şirketleri",9000,9001)),INDIRECT("'"&amp;D$6&amp;"'!$B$1:$B$1095"),0),MATCH($B74,INDIRECT("'"&amp;D$6&amp;"'!5:5"),0))),0)</f>
        <v>62750022.020000018</v>
      </c>
      <c r="E74" s="31">
        <f ca="1">IFERROR(INDIRECT("'"&amp;E$6&amp;"'!"&amp;ADDRESS(MATCH(IF($C$4="Tüm Şirketler",9003,IF($C$4="Hayatdışı Sigorta Şirketleri",9000,9001)),INDIRECT("'"&amp;E$6&amp;"'!$B$1:$B$1095"),0),MATCH($B74,INDIRECT("'"&amp;E$6&amp;"'!5:5"),0))),0)</f>
        <v>605800069.75</v>
      </c>
      <c r="F74" s="31">
        <f ca="1">IFERROR(INDIRECT("'"&amp;F$6&amp;"'!"&amp;ADDRESS(MATCH(IF($C$4="Tüm Şirketler",9003,IF($C$4="Hayatdışı Sigorta Şirketleri",9000,9001)),INDIRECT("'"&amp;F$6&amp;"'!$B$1:$B$1095"),0),MATCH($B74,INDIRECT("'"&amp;F$6&amp;"'!5:5"),0))),0)</f>
        <v>46296311.739199996</v>
      </c>
      <c r="G74" s="31">
        <f ca="1">IFERROR(INDIRECT("'"&amp;G$6&amp;"'!"&amp;ADDRESS(MATCH(IF($C$4="Tüm Şirketler",9003,IF($C$4="Hayatdışı Sigorta Şirketleri",9000,9001)),INDIRECT("'"&amp;G$6&amp;"'!$B$1:$B$1095"),0),MATCH($B74,INDIRECT("'"&amp;G$6&amp;"'!5:5"),0))),0)</f>
        <v>597586.8899999999</v>
      </c>
      <c r="H74" s="32">
        <f t="shared" ca="1" si="15"/>
        <v>862900061.88919997</v>
      </c>
      <c r="I74" s="17"/>
      <c r="J74" s="33">
        <f t="shared" ca="1" si="13"/>
        <v>0.17088429819690285</v>
      </c>
      <c r="K74" s="33">
        <f t="shared" ca="1" si="13"/>
        <v>7.271991832126834E-2</v>
      </c>
      <c r="L74" s="33">
        <f t="shared" ca="1" si="13"/>
        <v>0.70205125310071803</v>
      </c>
      <c r="M74" s="33">
        <f t="shared" ca="1" si="12"/>
        <v>5.365199724037642E-2</v>
      </c>
      <c r="N74" s="33">
        <f t="shared" ca="1" si="12"/>
        <v>6.9253314073435836E-4</v>
      </c>
      <c r="O74" s="19">
        <f t="shared" ca="1" si="12"/>
        <v>1</v>
      </c>
    </row>
    <row r="75" spans="1:15" ht="12.75" customHeight="1" thickBot="1" x14ac:dyDescent="0.25">
      <c r="A75" s="75" t="s">
        <v>80</v>
      </c>
      <c r="B75" s="76"/>
      <c r="C75" s="42">
        <f ca="1">C74</f>
        <v>147456071.48999998</v>
      </c>
      <c r="D75" s="42">
        <f ca="1">D74</f>
        <v>62750022.020000018</v>
      </c>
      <c r="E75" s="42">
        <f ca="1">E74</f>
        <v>605800069.75</v>
      </c>
      <c r="F75" s="42">
        <f ca="1">F74</f>
        <v>46296311.739199996</v>
      </c>
      <c r="G75" s="42">
        <f ca="1">G74</f>
        <v>597586.8899999999</v>
      </c>
      <c r="H75" s="42">
        <f t="shared" ca="1" si="15"/>
        <v>862900061.88919997</v>
      </c>
      <c r="I75" s="17"/>
      <c r="J75" s="43">
        <f t="shared" ca="1" si="13"/>
        <v>0.17088429819690285</v>
      </c>
      <c r="K75" s="43">
        <f t="shared" ca="1" si="13"/>
        <v>7.271991832126834E-2</v>
      </c>
      <c r="L75" s="43">
        <f t="shared" ca="1" si="13"/>
        <v>0.70205125310071803</v>
      </c>
      <c r="M75" s="43">
        <f t="shared" ca="1" si="12"/>
        <v>5.365199724037642E-2</v>
      </c>
      <c r="N75" s="43">
        <f t="shared" ca="1" si="12"/>
        <v>6.9253314073435836E-4</v>
      </c>
      <c r="O75" s="41">
        <f t="shared" ca="1" si="12"/>
        <v>1</v>
      </c>
    </row>
    <row r="76" spans="1:15" ht="12.75" customHeight="1" x14ac:dyDescent="0.2">
      <c r="A76" s="29" t="s">
        <v>81</v>
      </c>
      <c r="B76" s="30">
        <v>735</v>
      </c>
      <c r="C76" s="31">
        <f ca="1">IFERROR(INDIRECT("'"&amp;C$6&amp;"'!"&amp;ADDRESS(MATCH(IF($C$4="Tüm Şirketler",9003,IF($C$4="Hayatdışı Sigorta Şirketleri",9000,9001)),INDIRECT("'"&amp;C$6&amp;"'!$B$1:$B$1095"),0),MATCH($B76,INDIRECT("'"&amp;C$6&amp;"'!5:5"),0))),0)</f>
        <v>37202053.350000001</v>
      </c>
      <c r="D76" s="31">
        <f ca="1">IFERROR(INDIRECT("'"&amp;D$6&amp;"'!"&amp;ADDRESS(MATCH(IF($C$4="Tüm Şirketler",9003,IF($C$4="Hayatdışı Sigorta Şirketleri",9000,9001)),INDIRECT("'"&amp;D$6&amp;"'!$B$1:$B$1095"),0),MATCH($B76,INDIRECT("'"&amp;D$6&amp;"'!5:5"),0))),0)</f>
        <v>4637602.8099999996</v>
      </c>
      <c r="E76" s="31">
        <f ca="1">IFERROR(INDIRECT("'"&amp;E$6&amp;"'!"&amp;ADDRESS(MATCH(IF($C$4="Tüm Şirketler",9003,IF($C$4="Hayatdışı Sigorta Şirketleri",9000,9001)),INDIRECT("'"&amp;E$6&amp;"'!$B$1:$B$1095"),0),MATCH($B76,INDIRECT("'"&amp;E$6&amp;"'!5:5"),0))),0)</f>
        <v>0</v>
      </c>
      <c r="F76" s="31">
        <f ca="1">IFERROR(INDIRECT("'"&amp;F$6&amp;"'!"&amp;ADDRESS(MATCH(IF($C$4="Tüm Şirketler",9003,IF($C$4="Hayatdışı Sigorta Şirketleri",9000,9001)),INDIRECT("'"&amp;F$6&amp;"'!$B$1:$B$1095"),0),MATCH($B76,INDIRECT("'"&amp;F$6&amp;"'!5:5"),0))),0)</f>
        <v>300565386.69</v>
      </c>
      <c r="G76" s="31">
        <f ca="1">IFERROR(INDIRECT("'"&amp;G$6&amp;"'!"&amp;ADDRESS(MATCH(IF($C$4="Tüm Şirketler",9003,IF($C$4="Hayatdışı Sigorta Şirketleri",9000,9001)),INDIRECT("'"&amp;G$6&amp;"'!$B$1:$B$1095"),0),MATCH($B76,INDIRECT("'"&amp;G$6&amp;"'!5:5"),0))),0)</f>
        <v>163871.30000000002</v>
      </c>
      <c r="H76" s="32">
        <f t="shared" ca="1" si="15"/>
        <v>342568914.15000004</v>
      </c>
      <c r="I76" s="17"/>
      <c r="J76" s="33">
        <f t="shared" ca="1" si="13"/>
        <v>0.10859728309647619</v>
      </c>
      <c r="K76" s="33">
        <f t="shared" ca="1" si="13"/>
        <v>1.3537722246360453E-2</v>
      </c>
      <c r="L76" s="33">
        <f t="shared" ca="1" si="13"/>
        <v>0</v>
      </c>
      <c r="M76" s="33">
        <f t="shared" ca="1" si="12"/>
        <v>0.87738663455724986</v>
      </c>
      <c r="N76" s="33">
        <f t="shared" ca="1" si="12"/>
        <v>4.7836009991334468E-4</v>
      </c>
      <c r="O76" s="19">
        <f t="shared" ca="1" si="12"/>
        <v>1</v>
      </c>
    </row>
    <row r="77" spans="1:15" ht="12.75" customHeight="1" thickBot="1" x14ac:dyDescent="0.25">
      <c r="A77" s="75" t="s">
        <v>82</v>
      </c>
      <c r="B77" s="76"/>
      <c r="C77" s="42">
        <f ca="1">C76</f>
        <v>37202053.350000001</v>
      </c>
      <c r="D77" s="42">
        <f ca="1">D76</f>
        <v>4637602.8099999996</v>
      </c>
      <c r="E77" s="42">
        <f ca="1">E76</f>
        <v>0</v>
      </c>
      <c r="F77" s="42">
        <f ca="1">F76</f>
        <v>300565386.69</v>
      </c>
      <c r="G77" s="42">
        <f ca="1">G76</f>
        <v>163871.30000000002</v>
      </c>
      <c r="H77" s="42">
        <f t="shared" ca="1" si="15"/>
        <v>342568914.15000004</v>
      </c>
      <c r="I77" s="17"/>
      <c r="J77" s="43">
        <f t="shared" ca="1" si="13"/>
        <v>0.10859728309647619</v>
      </c>
      <c r="K77" s="43">
        <f t="shared" ca="1" si="13"/>
        <v>1.3537722246360453E-2</v>
      </c>
      <c r="L77" s="43">
        <f t="shared" ca="1" si="13"/>
        <v>0</v>
      </c>
      <c r="M77" s="43">
        <f t="shared" ca="1" si="12"/>
        <v>0.87738663455724986</v>
      </c>
      <c r="N77" s="43">
        <f t="shared" ca="1" si="12"/>
        <v>4.7836009991334468E-4</v>
      </c>
      <c r="O77" s="41">
        <f t="shared" ca="1" si="12"/>
        <v>1</v>
      </c>
    </row>
    <row r="78" spans="1:15" ht="12.75" customHeight="1" x14ac:dyDescent="0.2">
      <c r="A78" s="13" t="s">
        <v>83</v>
      </c>
      <c r="B78" s="14">
        <v>719</v>
      </c>
      <c r="C78" s="15">
        <f t="shared" ref="C78:G91" ca="1" si="16">IFERROR(INDIRECT("'"&amp;C$6&amp;"'!"&amp;ADDRESS(MATCH(IF($C$4="Tüm Şirketler",9003,IF($C$4="Hayatdışı Sigorta Şirketleri",9000,9001)),INDIRECT("'"&amp;C$6&amp;"'!$B$1:$B$1095"),0),MATCH($B78,INDIRECT("'"&amp;C$6&amp;"'!5:5"),0))),0)</f>
        <v>10125856.663148055</v>
      </c>
      <c r="D78" s="15">
        <f t="shared" ca="1" si="16"/>
        <v>471466472.78541315</v>
      </c>
      <c r="E78" s="15">
        <f t="shared" ca="1" si="16"/>
        <v>133807973.15461624</v>
      </c>
      <c r="F78" s="15">
        <f t="shared" ca="1" si="16"/>
        <v>440674460.42392904</v>
      </c>
      <c r="G78" s="15">
        <f t="shared" ca="1" si="16"/>
        <v>2045160.29</v>
      </c>
      <c r="H78" s="16">
        <f t="shared" ca="1" si="15"/>
        <v>1058119923.3171065</v>
      </c>
      <c r="I78" s="17"/>
      <c r="J78" s="18">
        <f t="shared" ca="1" si="13"/>
        <v>9.5696682767341217E-3</v>
      </c>
      <c r="K78" s="18">
        <f t="shared" ca="1" si="13"/>
        <v>0.4455699797310404</v>
      </c>
      <c r="L78" s="18">
        <f t="shared" ca="1" si="13"/>
        <v>0.12645823049540625</v>
      </c>
      <c r="M78" s="18">
        <f t="shared" ca="1" si="12"/>
        <v>0.41646929682833683</v>
      </c>
      <c r="N78" s="18">
        <f t="shared" ca="1" si="12"/>
        <v>1.9328246684823917E-3</v>
      </c>
      <c r="O78" s="19">
        <f t="shared" ca="1" si="12"/>
        <v>1</v>
      </c>
    </row>
    <row r="79" spans="1:15" ht="12.75" customHeight="1" x14ac:dyDescent="0.2">
      <c r="A79" s="44" t="s">
        <v>84</v>
      </c>
      <c r="B79" s="30">
        <v>720</v>
      </c>
      <c r="C79" s="31">
        <f t="shared" ca="1" si="16"/>
        <v>183172981.13258973</v>
      </c>
      <c r="D79" s="31">
        <f t="shared" ca="1" si="16"/>
        <v>463873085.79801607</v>
      </c>
      <c r="E79" s="31">
        <f t="shared" ca="1" si="16"/>
        <v>152523521.47792563</v>
      </c>
      <c r="F79" s="31">
        <f t="shared" ca="1" si="16"/>
        <v>576880822.7650255</v>
      </c>
      <c r="G79" s="31">
        <f t="shared" ca="1" si="16"/>
        <v>20628109.380000003</v>
      </c>
      <c r="H79" s="32">
        <f t="shared" ca="1" si="15"/>
        <v>1397078520.5535569</v>
      </c>
      <c r="I79" s="17"/>
      <c r="J79" s="33">
        <f t="shared" ca="1" si="13"/>
        <v>0.13111144322798127</v>
      </c>
      <c r="K79" s="33">
        <f t="shared" ca="1" si="13"/>
        <v>0.3320307906632321</v>
      </c>
      <c r="L79" s="33">
        <f t="shared" ca="1" si="13"/>
        <v>0.10917319193876952</v>
      </c>
      <c r="M79" s="33">
        <f t="shared" ca="1" si="12"/>
        <v>0.41291939878687067</v>
      </c>
      <c r="N79" s="33">
        <f t="shared" ca="1" si="12"/>
        <v>1.4765175383146423E-2</v>
      </c>
      <c r="O79" s="41">
        <f t="shared" ca="1" si="12"/>
        <v>1</v>
      </c>
    </row>
    <row r="80" spans="1:15" ht="12.75" customHeight="1" x14ac:dyDescent="0.2">
      <c r="A80" s="44" t="s">
        <v>85</v>
      </c>
      <c r="B80" s="30">
        <v>721</v>
      </c>
      <c r="C80" s="31">
        <f t="shared" ca="1" si="16"/>
        <v>8705.6599999999162</v>
      </c>
      <c r="D80" s="31">
        <f t="shared" ca="1" si="16"/>
        <v>427538.35</v>
      </c>
      <c r="E80" s="31">
        <f t="shared" ca="1" si="16"/>
        <v>22914.42</v>
      </c>
      <c r="F80" s="31">
        <f t="shared" ca="1" si="16"/>
        <v>23691.369999999995</v>
      </c>
      <c r="G80" s="31">
        <f t="shared" ca="1" si="16"/>
        <v>0</v>
      </c>
      <c r="H80" s="32">
        <f t="shared" ca="1" si="15"/>
        <v>482849.79999999987</v>
      </c>
      <c r="I80" s="17"/>
      <c r="J80" s="33">
        <f t="shared" ca="1" si="13"/>
        <v>1.8029747552965578E-2</v>
      </c>
      <c r="K80" s="33">
        <f t="shared" ca="1" si="13"/>
        <v>0.88544791775827614</v>
      </c>
      <c r="L80" s="33">
        <f t="shared" ca="1" si="13"/>
        <v>4.7456621085894629E-2</v>
      </c>
      <c r="M80" s="33">
        <f t="shared" ca="1" si="12"/>
        <v>4.9065713602863666E-2</v>
      </c>
      <c r="N80" s="33">
        <f t="shared" ca="1" si="12"/>
        <v>0</v>
      </c>
      <c r="O80" s="41">
        <f t="shared" ca="1" si="12"/>
        <v>1</v>
      </c>
    </row>
    <row r="81" spans="1:16" ht="12.75" customHeight="1" x14ac:dyDescent="0.2">
      <c r="A81" s="44" t="s">
        <v>86</v>
      </c>
      <c r="B81" s="30">
        <v>722</v>
      </c>
      <c r="C81" s="31">
        <f t="shared" ca="1" si="16"/>
        <v>15.63</v>
      </c>
      <c r="D81" s="31">
        <f t="shared" ca="1" si="16"/>
        <v>2360143.7599999998</v>
      </c>
      <c r="E81" s="31">
        <f t="shared" ca="1" si="16"/>
        <v>0</v>
      </c>
      <c r="F81" s="31">
        <f t="shared" ca="1" si="16"/>
        <v>2876804.81</v>
      </c>
      <c r="G81" s="31">
        <f t="shared" ca="1" si="16"/>
        <v>0</v>
      </c>
      <c r="H81" s="32">
        <f t="shared" ca="1" si="15"/>
        <v>5236964.1999999993</v>
      </c>
      <c r="I81" s="17"/>
      <c r="J81" s="33">
        <f t="shared" ca="1" si="13"/>
        <v>2.9845535319871011E-6</v>
      </c>
      <c r="K81" s="33">
        <f t="shared" ca="1" si="13"/>
        <v>0.45067021080648212</v>
      </c>
      <c r="L81" s="33">
        <f t="shared" ca="1" si="13"/>
        <v>0</v>
      </c>
      <c r="M81" s="33">
        <f t="shared" ca="1" si="12"/>
        <v>0.54932680463998595</v>
      </c>
      <c r="N81" s="33">
        <f t="shared" ca="1" si="12"/>
        <v>0</v>
      </c>
      <c r="O81" s="41">
        <f t="shared" ca="1" si="12"/>
        <v>1</v>
      </c>
    </row>
    <row r="82" spans="1:16" ht="12.75" customHeight="1" x14ac:dyDescent="0.2">
      <c r="A82" s="44" t="s">
        <v>87</v>
      </c>
      <c r="B82" s="30">
        <v>725</v>
      </c>
      <c r="C82" s="31">
        <f t="shared" ca="1" si="16"/>
        <v>0</v>
      </c>
      <c r="D82" s="31">
        <f t="shared" ca="1" si="16"/>
        <v>264739.95999999996</v>
      </c>
      <c r="E82" s="31">
        <f t="shared" ca="1" si="16"/>
        <v>0</v>
      </c>
      <c r="F82" s="31">
        <f t="shared" ca="1" si="16"/>
        <v>6561857.1699999999</v>
      </c>
      <c r="G82" s="31">
        <f t="shared" ca="1" si="16"/>
        <v>0</v>
      </c>
      <c r="H82" s="32">
        <f t="shared" ca="1" si="15"/>
        <v>6826597.1299999999</v>
      </c>
      <c r="I82" s="17"/>
      <c r="J82" s="33">
        <f t="shared" ca="1" si="13"/>
        <v>0</v>
      </c>
      <c r="K82" s="33">
        <f t="shared" ca="1" si="13"/>
        <v>3.8780662599317617E-2</v>
      </c>
      <c r="L82" s="33">
        <f t="shared" ca="1" si="13"/>
        <v>0</v>
      </c>
      <c r="M82" s="33">
        <f t="shared" ca="1" si="12"/>
        <v>0.96121933740068244</v>
      </c>
      <c r="N82" s="33">
        <f t="shared" ca="1" si="12"/>
        <v>0</v>
      </c>
      <c r="O82" s="41">
        <f t="shared" ca="1" si="12"/>
        <v>1</v>
      </c>
    </row>
    <row r="83" spans="1:16" s="17" customFormat="1" ht="12.75" customHeight="1" x14ac:dyDescent="0.2">
      <c r="A83" s="44" t="s">
        <v>88</v>
      </c>
      <c r="B83" s="30">
        <v>726</v>
      </c>
      <c r="C83" s="31">
        <f t="shared" ca="1" si="16"/>
        <v>982879.54000399983</v>
      </c>
      <c r="D83" s="31">
        <f t="shared" ca="1" si="16"/>
        <v>56998954.441975996</v>
      </c>
      <c r="E83" s="31">
        <f t="shared" ca="1" si="16"/>
        <v>2955638.7000039998</v>
      </c>
      <c r="F83" s="31">
        <f t="shared" ca="1" si="16"/>
        <v>32338638.168016002</v>
      </c>
      <c r="G83" s="31">
        <f t="shared" ca="1" si="16"/>
        <v>-1190802.73</v>
      </c>
      <c r="H83" s="32">
        <f t="shared" ca="1" si="15"/>
        <v>92085308.11999999</v>
      </c>
      <c r="J83" s="33">
        <f t="shared" ca="1" si="13"/>
        <v>1.067357605757447E-2</v>
      </c>
      <c r="K83" s="33">
        <f t="shared" ca="1" si="13"/>
        <v>0.61897989598621328</v>
      </c>
      <c r="L83" s="33">
        <f t="shared" ca="1" si="13"/>
        <v>3.2096745510721329E-2</v>
      </c>
      <c r="M83" s="33">
        <f t="shared" ca="1" si="12"/>
        <v>0.35118129947368204</v>
      </c>
      <c r="N83" s="33">
        <f t="shared" ca="1" si="12"/>
        <v>-1.2931517028191055E-2</v>
      </c>
      <c r="O83" s="41">
        <f t="shared" ca="1" si="12"/>
        <v>1</v>
      </c>
      <c r="P83" s="3"/>
    </row>
    <row r="84" spans="1:16" s="17" customFormat="1" ht="12.75" customHeight="1" x14ac:dyDescent="0.2">
      <c r="A84" s="44" t="s">
        <v>89</v>
      </c>
      <c r="B84" s="30">
        <v>730</v>
      </c>
      <c r="C84" s="31">
        <f t="shared" ca="1" si="16"/>
        <v>8960597.0584580675</v>
      </c>
      <c r="D84" s="31">
        <f t="shared" ca="1" si="16"/>
        <v>8644758.3099999968</v>
      </c>
      <c r="E84" s="31">
        <f t="shared" ca="1" si="16"/>
        <v>1424665.1800000002</v>
      </c>
      <c r="F84" s="31">
        <f t="shared" ca="1" si="16"/>
        <v>898422.21900000004</v>
      </c>
      <c r="G84" s="31">
        <f t="shared" ca="1" si="16"/>
        <v>2452023.4078800157</v>
      </c>
      <c r="H84" s="32">
        <f t="shared" ca="1" si="15"/>
        <v>22380466.175338078</v>
      </c>
      <c r="J84" s="33">
        <f t="shared" ca="1" si="13"/>
        <v>0.4003758004081302</v>
      </c>
      <c r="K84" s="33">
        <f t="shared" ca="1" si="13"/>
        <v>0.3862635497524175</v>
      </c>
      <c r="L84" s="33">
        <f t="shared" ca="1" si="13"/>
        <v>6.3656635605289363E-2</v>
      </c>
      <c r="M84" s="33">
        <f t="shared" ca="1" si="12"/>
        <v>4.0143141432416055E-2</v>
      </c>
      <c r="N84" s="33">
        <f t="shared" ca="1" si="12"/>
        <v>0.10956087280174696</v>
      </c>
      <c r="O84" s="41">
        <f t="shared" ca="1" si="12"/>
        <v>1</v>
      </c>
      <c r="P84" s="3"/>
    </row>
    <row r="85" spans="1:16" s="17" customFormat="1" ht="12.75" customHeight="1" x14ac:dyDescent="0.2">
      <c r="A85" s="44" t="s">
        <v>90</v>
      </c>
      <c r="B85" s="30">
        <v>731</v>
      </c>
      <c r="C85" s="31">
        <f t="shared" ca="1" si="16"/>
        <v>138437.02002900004</v>
      </c>
      <c r="D85" s="31">
        <f t="shared" ca="1" si="16"/>
        <v>5359159.8897630004</v>
      </c>
      <c r="E85" s="31">
        <f t="shared" ca="1" si="16"/>
        <v>82148.309996999989</v>
      </c>
      <c r="F85" s="31">
        <f t="shared" ca="1" si="16"/>
        <v>451415.6002109999</v>
      </c>
      <c r="G85" s="31">
        <f t="shared" ca="1" si="16"/>
        <v>0</v>
      </c>
      <c r="H85" s="32">
        <f t="shared" ca="1" si="15"/>
        <v>6031160.8200000003</v>
      </c>
      <c r="J85" s="33">
        <f t="shared" ca="1" si="13"/>
        <v>2.2953627694676532E-2</v>
      </c>
      <c r="K85" s="33">
        <f t="shared" ca="1" si="13"/>
        <v>0.88857850913068503</v>
      </c>
      <c r="L85" s="33">
        <f t="shared" ca="1" si="13"/>
        <v>1.3620646580105616E-2</v>
      </c>
      <c r="M85" s="33">
        <f t="shared" ca="1" si="12"/>
        <v>7.4847216594532764E-2</v>
      </c>
      <c r="N85" s="33">
        <f t="shared" ca="1" si="12"/>
        <v>0</v>
      </c>
      <c r="O85" s="41">
        <f t="shared" ca="1" si="12"/>
        <v>1</v>
      </c>
      <c r="P85" s="3"/>
    </row>
    <row r="86" spans="1:16" s="17" customFormat="1" ht="12.75" customHeight="1" x14ac:dyDescent="0.2">
      <c r="A86" s="44" t="s">
        <v>91</v>
      </c>
      <c r="B86" s="30">
        <v>732</v>
      </c>
      <c r="C86" s="31">
        <f t="shared" ca="1" si="16"/>
        <v>0</v>
      </c>
      <c r="D86" s="31">
        <f t="shared" ca="1" si="16"/>
        <v>0</v>
      </c>
      <c r="E86" s="31">
        <f t="shared" ca="1" si="16"/>
        <v>0</v>
      </c>
      <c r="F86" s="31">
        <f t="shared" ca="1" si="16"/>
        <v>0</v>
      </c>
      <c r="G86" s="31">
        <f t="shared" ca="1" si="16"/>
        <v>0</v>
      </c>
      <c r="H86" s="32">
        <f t="shared" ca="1" si="15"/>
        <v>0</v>
      </c>
      <c r="J86" s="33">
        <f t="shared" ca="1" si="13"/>
        <v>0</v>
      </c>
      <c r="K86" s="33">
        <f t="shared" ca="1" si="13"/>
        <v>0</v>
      </c>
      <c r="L86" s="33">
        <f t="shared" ca="1" si="13"/>
        <v>0</v>
      </c>
      <c r="M86" s="33">
        <f t="shared" ca="1" si="12"/>
        <v>0</v>
      </c>
      <c r="N86" s="33">
        <f t="shared" ca="1" si="12"/>
        <v>0</v>
      </c>
      <c r="O86" s="41">
        <f t="shared" ca="1" si="12"/>
        <v>0</v>
      </c>
      <c r="P86" s="3"/>
    </row>
    <row r="87" spans="1:16" s="17" customFormat="1" ht="12.75" customHeight="1" x14ac:dyDescent="0.2">
      <c r="A87" s="44" t="s">
        <v>92</v>
      </c>
      <c r="B87" s="30">
        <v>733</v>
      </c>
      <c r="C87" s="31">
        <f t="shared" ca="1" si="16"/>
        <v>52483886.556250006</v>
      </c>
      <c r="D87" s="31">
        <f t="shared" ca="1" si="16"/>
        <v>249482621.09665564</v>
      </c>
      <c r="E87" s="31">
        <f t="shared" ca="1" si="16"/>
        <v>22579688.580000084</v>
      </c>
      <c r="F87" s="31">
        <f t="shared" ca="1" si="16"/>
        <v>168294871.49459419</v>
      </c>
      <c r="G87" s="31">
        <f t="shared" ca="1" si="16"/>
        <v>365324.12</v>
      </c>
      <c r="H87" s="32">
        <f t="shared" ca="1" si="15"/>
        <v>493206391.84749997</v>
      </c>
      <c r="J87" s="33">
        <f t="shared" ca="1" si="13"/>
        <v>0.10641363823297345</v>
      </c>
      <c r="K87" s="33">
        <f t="shared" ca="1" si="13"/>
        <v>0.50583817489088012</v>
      </c>
      <c r="L87" s="33">
        <f t="shared" ca="1" si="13"/>
        <v>4.5781419205495111E-2</v>
      </c>
      <c r="M87" s="33">
        <f t="shared" ca="1" si="12"/>
        <v>0.34122605521023169</v>
      </c>
      <c r="N87" s="33">
        <f t="shared" ca="1" si="12"/>
        <v>7.4071246041952892E-4</v>
      </c>
      <c r="O87" s="41">
        <f t="shared" ca="1" si="12"/>
        <v>1</v>
      </c>
      <c r="P87" s="3"/>
    </row>
    <row r="88" spans="1:16" s="17" customFormat="1" ht="12.75" customHeight="1" x14ac:dyDescent="0.2">
      <c r="A88" s="44" t="s">
        <v>93</v>
      </c>
      <c r="B88" s="30">
        <v>734</v>
      </c>
      <c r="C88" s="31">
        <f t="shared" ca="1" si="16"/>
        <v>37595.699999999997</v>
      </c>
      <c r="D88" s="31">
        <f t="shared" ca="1" si="16"/>
        <v>2206332.12</v>
      </c>
      <c r="E88" s="31">
        <f t="shared" ca="1" si="16"/>
        <v>38383.279999999999</v>
      </c>
      <c r="F88" s="31">
        <f t="shared" ca="1" si="16"/>
        <v>2068497.97</v>
      </c>
      <c r="G88" s="31">
        <f t="shared" ca="1" si="16"/>
        <v>0</v>
      </c>
      <c r="H88" s="32">
        <f t="shared" ca="1" si="15"/>
        <v>4350809.07</v>
      </c>
      <c r="J88" s="33">
        <f t="shared" ca="1" si="13"/>
        <v>8.6410824734260271E-3</v>
      </c>
      <c r="K88" s="33">
        <f t="shared" ca="1" si="13"/>
        <v>0.50710846752923588</v>
      </c>
      <c r="L88" s="33">
        <f t="shared" ca="1" si="13"/>
        <v>8.8221016786654803E-3</v>
      </c>
      <c r="M88" s="33">
        <f t="shared" ca="1" si="12"/>
        <v>0.47542834831867259</v>
      </c>
      <c r="N88" s="33">
        <f t="shared" ca="1" si="12"/>
        <v>0</v>
      </c>
      <c r="O88" s="41">
        <f t="shared" ca="1" si="12"/>
        <v>1</v>
      </c>
      <c r="P88" s="3"/>
    </row>
    <row r="89" spans="1:16" s="17" customFormat="1" ht="12.75" customHeight="1" x14ac:dyDescent="0.2">
      <c r="A89" s="44" t="s">
        <v>94</v>
      </c>
      <c r="B89" s="30">
        <v>769</v>
      </c>
      <c r="C89" s="31">
        <f t="shared" ca="1" si="16"/>
        <v>0</v>
      </c>
      <c r="D89" s="31">
        <f t="shared" ca="1" si="16"/>
        <v>0</v>
      </c>
      <c r="E89" s="31">
        <f t="shared" ca="1" si="16"/>
        <v>0</v>
      </c>
      <c r="F89" s="31">
        <f t="shared" ca="1" si="16"/>
        <v>0</v>
      </c>
      <c r="G89" s="31">
        <f t="shared" ca="1" si="16"/>
        <v>0</v>
      </c>
      <c r="H89" s="32">
        <f t="shared" ca="1" si="15"/>
        <v>0</v>
      </c>
      <c r="J89" s="33">
        <f t="shared" ca="1" si="13"/>
        <v>0</v>
      </c>
      <c r="K89" s="33">
        <f t="shared" ca="1" si="13"/>
        <v>0</v>
      </c>
      <c r="L89" s="33">
        <f t="shared" ca="1" si="13"/>
        <v>0</v>
      </c>
      <c r="M89" s="33">
        <f t="shared" ca="1" si="12"/>
        <v>0</v>
      </c>
      <c r="N89" s="33">
        <f t="shared" ca="1" si="12"/>
        <v>0</v>
      </c>
      <c r="O89" s="41">
        <f t="shared" ca="1" si="12"/>
        <v>0</v>
      </c>
      <c r="P89" s="3"/>
    </row>
    <row r="90" spans="1:16" s="17" customFormat="1" ht="12.75" customHeight="1" x14ac:dyDescent="0.2">
      <c r="A90" s="44" t="s">
        <v>95</v>
      </c>
      <c r="B90" s="30">
        <v>770</v>
      </c>
      <c r="C90" s="31">
        <f t="shared" ca="1" si="16"/>
        <v>0</v>
      </c>
      <c r="D90" s="31">
        <f t="shared" ca="1" si="16"/>
        <v>15000</v>
      </c>
      <c r="E90" s="31">
        <f t="shared" ca="1" si="16"/>
        <v>0</v>
      </c>
      <c r="F90" s="31">
        <f t="shared" ca="1" si="16"/>
        <v>0</v>
      </c>
      <c r="G90" s="31">
        <f t="shared" ca="1" si="16"/>
        <v>0</v>
      </c>
      <c r="H90" s="32">
        <f t="shared" ca="1" si="15"/>
        <v>15000</v>
      </c>
      <c r="J90" s="33">
        <f t="shared" ca="1" si="13"/>
        <v>0</v>
      </c>
      <c r="K90" s="33">
        <f t="shared" ca="1" si="13"/>
        <v>1</v>
      </c>
      <c r="L90" s="33">
        <f t="shared" ca="1" si="13"/>
        <v>0</v>
      </c>
      <c r="M90" s="33">
        <f t="shared" ca="1" si="12"/>
        <v>0</v>
      </c>
      <c r="N90" s="33">
        <f t="shared" ca="1" si="12"/>
        <v>0</v>
      </c>
      <c r="O90" s="41">
        <f t="shared" ca="1" si="12"/>
        <v>1</v>
      </c>
    </row>
    <row r="91" spans="1:16" s="17" customFormat="1" ht="12.75" customHeight="1" x14ac:dyDescent="0.2">
      <c r="A91" s="44" t="s">
        <v>96</v>
      </c>
      <c r="B91" s="30">
        <v>771</v>
      </c>
      <c r="C91" s="31">
        <f t="shared" ca="1" si="16"/>
        <v>23873917.829606</v>
      </c>
      <c r="D91" s="31">
        <f t="shared" ca="1" si="16"/>
        <v>144517849.97838998</v>
      </c>
      <c r="E91" s="31">
        <f t="shared" ca="1" si="16"/>
        <v>10411890.549999999</v>
      </c>
      <c r="F91" s="31">
        <f t="shared" ca="1" si="16"/>
        <v>235536174.22140396</v>
      </c>
      <c r="G91" s="31">
        <f t="shared" ca="1" si="16"/>
        <v>138634.82</v>
      </c>
      <c r="H91" s="32">
        <f ca="1">SUM(C91:G91)</f>
        <v>414478467.39939994</v>
      </c>
      <c r="J91" s="33">
        <f t="shared" ca="1" si="13"/>
        <v>5.7599898926958257E-2</v>
      </c>
      <c r="K91" s="33">
        <f t="shared" ca="1" si="13"/>
        <v>0.34867396341516005</v>
      </c>
      <c r="L91" s="33">
        <f t="shared" ca="1" si="13"/>
        <v>2.5120461903191917E-2</v>
      </c>
      <c r="M91" s="33">
        <f t="shared" ca="1" si="12"/>
        <v>0.56827119560456318</v>
      </c>
      <c r="N91" s="33">
        <f t="shared" ca="1" si="12"/>
        <v>3.3448015012661357E-4</v>
      </c>
      <c r="O91" s="41">
        <f t="shared" ca="1" si="12"/>
        <v>1</v>
      </c>
    </row>
    <row r="92" spans="1:16" s="17" customFormat="1" ht="12.75" customHeight="1" thickBot="1" x14ac:dyDescent="0.25">
      <c r="A92" s="47" t="s">
        <v>97</v>
      </c>
      <c r="B92" s="48"/>
      <c r="C92" s="42">
        <f ca="1">SUM(C78:C91)</f>
        <v>279784872.79008484</v>
      </c>
      <c r="D92" s="42">
        <f ca="1">SUM(D78:D91)</f>
        <v>1405616656.4902136</v>
      </c>
      <c r="E92" s="42">
        <f ca="1">SUM(E78:E91)</f>
        <v>323846823.65254301</v>
      </c>
      <c r="F92" s="42">
        <f ca="1">SUM(F78:F91)</f>
        <v>1466605656.2121797</v>
      </c>
      <c r="G92" s="42">
        <f ca="1">SUM(G78:G91)</f>
        <v>24438449.287880018</v>
      </c>
      <c r="H92" s="42">
        <f ca="1">SUM(C92:G92)</f>
        <v>3500292458.4329014</v>
      </c>
      <c r="J92" s="43">
        <f t="shared" ca="1" si="13"/>
        <v>7.9931856012781841E-2</v>
      </c>
      <c r="K92" s="43">
        <f t="shared" ca="1" si="13"/>
        <v>0.40157120388720757</v>
      </c>
      <c r="L92" s="43">
        <f t="shared" ca="1" si="13"/>
        <v>9.2519932976552158E-2</v>
      </c>
      <c r="M92" s="43">
        <f t="shared" ca="1" si="12"/>
        <v>0.41899517643985279</v>
      </c>
      <c r="N92" s="43">
        <f t="shared" ca="1" si="12"/>
        <v>6.9818306836055737E-3</v>
      </c>
      <c r="O92" s="43">
        <f t="shared" ca="1" si="12"/>
        <v>1</v>
      </c>
    </row>
    <row r="93" spans="1:16" s="17" customFormat="1" ht="12.75" customHeight="1" x14ac:dyDescent="0.2">
      <c r="A93" s="44" t="s">
        <v>98</v>
      </c>
      <c r="B93" s="30">
        <v>707</v>
      </c>
      <c r="C93" s="31">
        <f t="shared" ref="C93:G98" ca="1" si="17">IFERROR(INDIRECT("'"&amp;C$6&amp;"'!"&amp;ADDRESS(MATCH(IF($C$4="Tüm Şirketler",9003,IF($C$4="Hayatdışı Sigorta Şirketleri",9000,9001)),INDIRECT("'"&amp;C$6&amp;"'!$B$1:$B$1095"),0),MATCH($B93,INDIRECT("'"&amp;C$6&amp;"'!5:5"),0))),0)</f>
        <v>0</v>
      </c>
      <c r="D93" s="31">
        <f t="shared" ca="1" si="17"/>
        <v>6325344.790000001</v>
      </c>
      <c r="E93" s="31">
        <f t="shared" ca="1" si="17"/>
        <v>4666195.29</v>
      </c>
      <c r="F93" s="31">
        <f t="shared" ca="1" si="17"/>
        <v>7521343.5199999996</v>
      </c>
      <c r="G93" s="31">
        <f t="shared" ca="1" si="17"/>
        <v>0</v>
      </c>
      <c r="H93" s="32">
        <f t="shared" ref="H93:H132" ca="1" si="18">SUM(C93:G93)</f>
        <v>18512883.600000001</v>
      </c>
      <c r="J93" s="33">
        <f t="shared" ca="1" si="13"/>
        <v>0</v>
      </c>
      <c r="K93" s="33">
        <f t="shared" ca="1" si="13"/>
        <v>0.34167258470744127</v>
      </c>
      <c r="L93" s="33">
        <f t="shared" ca="1" si="13"/>
        <v>0.2520512412231663</v>
      </c>
      <c r="M93" s="33">
        <f t="shared" ca="1" si="12"/>
        <v>0.40627617406939237</v>
      </c>
      <c r="N93" s="33">
        <f t="shared" ca="1" si="12"/>
        <v>0</v>
      </c>
      <c r="O93" s="41">
        <f t="shared" ca="1" si="12"/>
        <v>1</v>
      </c>
    </row>
    <row r="94" spans="1:16" s="17" customFormat="1" ht="12.75" customHeight="1" x14ac:dyDescent="0.2">
      <c r="A94" s="44" t="s">
        <v>99</v>
      </c>
      <c r="B94" s="30">
        <v>745</v>
      </c>
      <c r="C94" s="31">
        <f t="shared" ca="1" si="17"/>
        <v>0</v>
      </c>
      <c r="D94" s="31">
        <f t="shared" ca="1" si="17"/>
        <v>0</v>
      </c>
      <c r="E94" s="31">
        <f t="shared" ca="1" si="17"/>
        <v>0</v>
      </c>
      <c r="F94" s="31">
        <f t="shared" ca="1" si="17"/>
        <v>0</v>
      </c>
      <c r="G94" s="31">
        <f t="shared" ca="1" si="17"/>
        <v>0</v>
      </c>
      <c r="H94" s="32">
        <f t="shared" ca="1" si="18"/>
        <v>0</v>
      </c>
      <c r="J94" s="33">
        <f t="shared" ca="1" si="13"/>
        <v>0</v>
      </c>
      <c r="K94" s="33">
        <f t="shared" ca="1" si="13"/>
        <v>0</v>
      </c>
      <c r="L94" s="33">
        <f t="shared" ca="1" si="13"/>
        <v>0</v>
      </c>
      <c r="M94" s="33">
        <f t="shared" ca="1" si="12"/>
        <v>0</v>
      </c>
      <c r="N94" s="33">
        <f t="shared" ca="1" si="12"/>
        <v>0</v>
      </c>
      <c r="O94" s="41">
        <f t="shared" ca="1" si="12"/>
        <v>0</v>
      </c>
    </row>
    <row r="95" spans="1:16" s="17" customFormat="1" ht="12.75" customHeight="1" x14ac:dyDescent="0.2">
      <c r="A95" s="44" t="s">
        <v>100</v>
      </c>
      <c r="B95" s="30">
        <v>746</v>
      </c>
      <c r="C95" s="31">
        <f t="shared" ca="1" si="17"/>
        <v>0</v>
      </c>
      <c r="D95" s="31">
        <f t="shared" ca="1" si="17"/>
        <v>0</v>
      </c>
      <c r="E95" s="31">
        <f t="shared" ca="1" si="17"/>
        <v>0</v>
      </c>
      <c r="F95" s="31">
        <f t="shared" ca="1" si="17"/>
        <v>0</v>
      </c>
      <c r="G95" s="31">
        <f t="shared" ca="1" si="17"/>
        <v>0</v>
      </c>
      <c r="H95" s="32">
        <f t="shared" ca="1" si="18"/>
        <v>0</v>
      </c>
      <c r="J95" s="33">
        <f t="shared" ca="1" si="13"/>
        <v>0</v>
      </c>
      <c r="K95" s="33">
        <f t="shared" ca="1" si="13"/>
        <v>0</v>
      </c>
      <c r="L95" s="33">
        <f t="shared" ca="1" si="13"/>
        <v>0</v>
      </c>
      <c r="M95" s="33">
        <f t="shared" ca="1" si="12"/>
        <v>0</v>
      </c>
      <c r="N95" s="33">
        <f t="shared" ca="1" si="12"/>
        <v>0</v>
      </c>
      <c r="O95" s="41">
        <f t="shared" ca="1" si="12"/>
        <v>0</v>
      </c>
    </row>
    <row r="96" spans="1:16" s="17" customFormat="1" ht="12.75" customHeight="1" x14ac:dyDescent="0.2">
      <c r="A96" s="44" t="s">
        <v>101</v>
      </c>
      <c r="B96" s="30">
        <v>747</v>
      </c>
      <c r="C96" s="31">
        <f t="shared" ca="1" si="17"/>
        <v>0</v>
      </c>
      <c r="D96" s="31">
        <f t="shared" ca="1" si="17"/>
        <v>0</v>
      </c>
      <c r="E96" s="31">
        <f t="shared" ca="1" si="17"/>
        <v>0</v>
      </c>
      <c r="F96" s="31">
        <f t="shared" ca="1" si="17"/>
        <v>0</v>
      </c>
      <c r="G96" s="31">
        <f t="shared" ca="1" si="17"/>
        <v>0</v>
      </c>
      <c r="H96" s="32">
        <f t="shared" ca="1" si="18"/>
        <v>0</v>
      </c>
      <c r="J96" s="33">
        <f t="shared" ca="1" si="13"/>
        <v>0</v>
      </c>
      <c r="K96" s="33">
        <f t="shared" ca="1" si="13"/>
        <v>0</v>
      </c>
      <c r="L96" s="33">
        <f t="shared" ca="1" si="13"/>
        <v>0</v>
      </c>
      <c r="M96" s="33">
        <f t="shared" ca="1" si="12"/>
        <v>0</v>
      </c>
      <c r="N96" s="33">
        <f t="shared" ca="1" si="12"/>
        <v>0</v>
      </c>
      <c r="O96" s="41">
        <f t="shared" ca="1" si="12"/>
        <v>0</v>
      </c>
    </row>
    <row r="97" spans="1:15" s="17" customFormat="1" ht="12.75" customHeight="1" x14ac:dyDescent="0.2">
      <c r="A97" s="44" t="s">
        <v>102</v>
      </c>
      <c r="B97" s="30">
        <v>755</v>
      </c>
      <c r="C97" s="31">
        <f t="shared" ca="1" si="17"/>
        <v>47043594.282591075</v>
      </c>
      <c r="D97" s="31">
        <f t="shared" ca="1" si="17"/>
        <v>53477754.455166996</v>
      </c>
      <c r="E97" s="31">
        <f t="shared" ca="1" si="17"/>
        <v>11529946.66965</v>
      </c>
      <c r="F97" s="31">
        <f t="shared" ca="1" si="17"/>
        <v>280558770.95200491</v>
      </c>
      <c r="G97" s="31">
        <f t="shared" ca="1" si="17"/>
        <v>-223440</v>
      </c>
      <c r="H97" s="32">
        <f t="shared" ca="1" si="18"/>
        <v>392386626.35941297</v>
      </c>
      <c r="J97" s="33">
        <f t="shared" ca="1" si="13"/>
        <v>0.11989092166332072</v>
      </c>
      <c r="K97" s="33">
        <f t="shared" ca="1" si="13"/>
        <v>0.13628842285308462</v>
      </c>
      <c r="L97" s="33">
        <f t="shared" ca="1" si="13"/>
        <v>2.9384147917133535E-2</v>
      </c>
      <c r="M97" s="33">
        <f t="shared" ca="1" si="12"/>
        <v>0.7150059459341066</v>
      </c>
      <c r="N97" s="33">
        <f t="shared" ca="1" si="12"/>
        <v>-5.6943836764542649E-4</v>
      </c>
      <c r="O97" s="41">
        <f t="shared" ca="1" si="12"/>
        <v>1</v>
      </c>
    </row>
    <row r="98" spans="1:15" s="17" customFormat="1" ht="12.75" customHeight="1" x14ac:dyDescent="0.2">
      <c r="A98" s="20" t="s">
        <v>103</v>
      </c>
      <c r="B98" s="21">
        <v>756</v>
      </c>
      <c r="C98" s="22">
        <f t="shared" ca="1" si="17"/>
        <v>5350549.4997009998</v>
      </c>
      <c r="D98" s="22">
        <f t="shared" ca="1" si="17"/>
        <v>4749262.2</v>
      </c>
      <c r="E98" s="22">
        <f t="shared" ca="1" si="17"/>
        <v>0</v>
      </c>
      <c r="F98" s="22">
        <f t="shared" ca="1" si="17"/>
        <v>52559165.237656988</v>
      </c>
      <c r="G98" s="22">
        <f t="shared" ca="1" si="17"/>
        <v>1795845.0381040005</v>
      </c>
      <c r="H98" s="23">
        <f t="shared" ca="1" si="18"/>
        <v>64454821.97546199</v>
      </c>
      <c r="J98" s="24">
        <f t="shared" ca="1" si="13"/>
        <v>8.3012400557679902E-2</v>
      </c>
      <c r="K98" s="24">
        <f t="shared" ca="1" si="13"/>
        <v>7.3683582615557436E-2</v>
      </c>
      <c r="L98" s="24">
        <f t="shared" ca="1" si="13"/>
        <v>0</v>
      </c>
      <c r="M98" s="24">
        <f t="shared" ca="1" si="12"/>
        <v>0.81544194253870272</v>
      </c>
      <c r="N98" s="24">
        <f t="shared" ca="1" si="12"/>
        <v>2.7862074288059945E-2</v>
      </c>
      <c r="O98" s="25">
        <f t="shared" ca="1" si="12"/>
        <v>1</v>
      </c>
    </row>
    <row r="99" spans="1:15" s="17" customFormat="1" ht="12.75" customHeight="1" thickBot="1" x14ac:dyDescent="0.25">
      <c r="A99" s="49" t="s">
        <v>104</v>
      </c>
      <c r="B99" s="50"/>
      <c r="C99" s="27">
        <f ca="1">SUM(C93:C98)</f>
        <v>52394143.782292075</v>
      </c>
      <c r="D99" s="27">
        <f ca="1">SUM(D93:D98)</f>
        <v>64552361.445166998</v>
      </c>
      <c r="E99" s="27">
        <f ca="1">SUM(E93:E98)</f>
        <v>16196141.959649999</v>
      </c>
      <c r="F99" s="27">
        <f ca="1">SUM(F93:F98)</f>
        <v>340639279.7096619</v>
      </c>
      <c r="G99" s="27">
        <f ca="1">SUM(G93:G98)</f>
        <v>1572405.0381040005</v>
      </c>
      <c r="H99" s="27">
        <f t="shared" ca="1" si="18"/>
        <v>475354331.93487495</v>
      </c>
      <c r="J99" s="28">
        <f t="shared" ca="1" si="13"/>
        <v>0.11022123974136884</v>
      </c>
      <c r="K99" s="28">
        <f t="shared" ca="1" si="13"/>
        <v>0.13579840785801628</v>
      </c>
      <c r="L99" s="28">
        <f t="shared" ca="1" si="13"/>
        <v>3.4071724756826079E-2</v>
      </c>
      <c r="M99" s="28">
        <f t="shared" ca="1" si="12"/>
        <v>0.71660076878468537</v>
      </c>
      <c r="N99" s="28">
        <f t="shared" ca="1" si="12"/>
        <v>3.307858859103497E-3</v>
      </c>
      <c r="O99" s="28">
        <f t="shared" ca="1" si="12"/>
        <v>1</v>
      </c>
    </row>
    <row r="100" spans="1:15" s="17" customFormat="1" ht="12.75" customHeight="1" x14ac:dyDescent="0.2">
      <c r="A100" s="44" t="s">
        <v>105</v>
      </c>
      <c r="B100" s="30">
        <v>705</v>
      </c>
      <c r="C100" s="31">
        <f t="shared" ref="C100:G103" ca="1" si="19">IFERROR(INDIRECT("'"&amp;C$6&amp;"'!"&amp;ADDRESS(MATCH(IF($C$4="Tüm Şirketler",9003,IF($C$4="Hayatdışı Sigorta Şirketleri",9000,9001)),INDIRECT("'"&amp;C$6&amp;"'!$B$1:$B$1095"),0),MATCH($B100,INDIRECT("'"&amp;C$6&amp;"'!5:5"),0))),0)</f>
        <v>3193210.91</v>
      </c>
      <c r="D100" s="31">
        <f t="shared" ca="1" si="19"/>
        <v>55930125.719999999</v>
      </c>
      <c r="E100" s="31">
        <f t="shared" ca="1" si="19"/>
        <v>-5794356.5199999996</v>
      </c>
      <c r="F100" s="31">
        <f t="shared" ca="1" si="19"/>
        <v>5408913.2100000009</v>
      </c>
      <c r="G100" s="31">
        <f t="shared" ca="1" si="19"/>
        <v>0</v>
      </c>
      <c r="H100" s="32">
        <f t="shared" ca="1" si="18"/>
        <v>58737893.32</v>
      </c>
      <c r="J100" s="33">
        <f t="shared" ref="J100:O132" ca="1" si="20">IF($H100=0,0,C100/$H100)</f>
        <v>5.4363728923739349E-2</v>
      </c>
      <c r="K100" s="33">
        <f t="shared" ca="1" si="20"/>
        <v>0.95219836052506213</v>
      </c>
      <c r="L100" s="33">
        <f t="shared" ca="1" si="20"/>
        <v>-9.8647673460686508E-2</v>
      </c>
      <c r="M100" s="33">
        <f t="shared" ca="1" si="20"/>
        <v>9.2085584011885033E-2</v>
      </c>
      <c r="N100" s="33">
        <f t="shared" ca="1" si="20"/>
        <v>0</v>
      </c>
      <c r="O100" s="41">
        <f t="shared" ca="1" si="20"/>
        <v>1</v>
      </c>
    </row>
    <row r="101" spans="1:15" s="17" customFormat="1" ht="12.75" customHeight="1" x14ac:dyDescent="0.2">
      <c r="A101" s="44" t="s">
        <v>106</v>
      </c>
      <c r="B101" s="30">
        <v>706</v>
      </c>
      <c r="C101" s="31">
        <f t="shared" ca="1" si="19"/>
        <v>2535396.2821490001</v>
      </c>
      <c r="D101" s="31">
        <f t="shared" ca="1" si="19"/>
        <v>17152485.221383002</v>
      </c>
      <c r="E101" s="31">
        <f t="shared" ca="1" si="19"/>
        <v>0</v>
      </c>
      <c r="F101" s="31">
        <f t="shared" ca="1" si="19"/>
        <v>-233748.27051</v>
      </c>
      <c r="G101" s="31">
        <f t="shared" ca="1" si="19"/>
        <v>0</v>
      </c>
      <c r="H101" s="32">
        <f t="shared" ca="1" si="18"/>
        <v>19454133.233022001</v>
      </c>
      <c r="J101" s="33">
        <f t="shared" ca="1" si="20"/>
        <v>0.13032686945133828</v>
      </c>
      <c r="K101" s="33">
        <f t="shared" ca="1" si="20"/>
        <v>0.88168848315831849</v>
      </c>
      <c r="L101" s="33">
        <f t="shared" ca="1" si="20"/>
        <v>0</v>
      </c>
      <c r="M101" s="33">
        <f t="shared" ca="1" si="20"/>
        <v>-1.2015352609656698E-2</v>
      </c>
      <c r="N101" s="33">
        <f t="shared" ca="1" si="20"/>
        <v>0</v>
      </c>
      <c r="O101" s="41">
        <f t="shared" ca="1" si="20"/>
        <v>1</v>
      </c>
    </row>
    <row r="102" spans="1:15" s="17" customFormat="1" ht="12.75" customHeight="1" x14ac:dyDescent="0.2">
      <c r="A102" s="44" t="s">
        <v>107</v>
      </c>
      <c r="B102" s="30">
        <v>708</v>
      </c>
      <c r="C102" s="31">
        <f t="shared" ca="1" si="19"/>
        <v>15878.88</v>
      </c>
      <c r="D102" s="31">
        <f t="shared" ca="1" si="19"/>
        <v>489317.65</v>
      </c>
      <c r="E102" s="31">
        <f t="shared" ca="1" si="19"/>
        <v>0</v>
      </c>
      <c r="F102" s="31">
        <f t="shared" ca="1" si="19"/>
        <v>0</v>
      </c>
      <c r="G102" s="31">
        <f t="shared" ca="1" si="19"/>
        <v>0</v>
      </c>
      <c r="H102" s="32">
        <f t="shared" ca="1" si="18"/>
        <v>505196.53</v>
      </c>
      <c r="J102" s="33">
        <f t="shared" ca="1" si="20"/>
        <v>3.1431094746434615E-2</v>
      </c>
      <c r="K102" s="33">
        <f t="shared" ca="1" si="20"/>
        <v>0.96856890525356543</v>
      </c>
      <c r="L102" s="33">
        <f t="shared" ca="1" si="20"/>
        <v>0</v>
      </c>
      <c r="M102" s="33">
        <f t="shared" ca="1" si="20"/>
        <v>0</v>
      </c>
      <c r="N102" s="33">
        <f t="shared" ca="1" si="20"/>
        <v>0</v>
      </c>
      <c r="O102" s="41">
        <f t="shared" ca="1" si="20"/>
        <v>1</v>
      </c>
    </row>
    <row r="103" spans="1:15" s="17" customFormat="1" ht="12.75" customHeight="1" x14ac:dyDescent="0.2">
      <c r="A103" s="44" t="s">
        <v>108</v>
      </c>
      <c r="B103" s="30">
        <v>736</v>
      </c>
      <c r="C103" s="31">
        <f t="shared" ca="1" si="19"/>
        <v>3629964.8700939999</v>
      </c>
      <c r="D103" s="31">
        <f t="shared" ca="1" si="19"/>
        <v>12406761.590175012</v>
      </c>
      <c r="E103" s="31">
        <f t="shared" ca="1" si="19"/>
        <v>15764999.599963654</v>
      </c>
      <c r="F103" s="31">
        <f t="shared" ca="1" si="19"/>
        <v>18165281.869967002</v>
      </c>
      <c r="G103" s="31">
        <f t="shared" ca="1" si="19"/>
        <v>613689.1100000001</v>
      </c>
      <c r="H103" s="32">
        <f t="shared" ca="1" si="18"/>
        <v>50580697.040199667</v>
      </c>
      <c r="J103" s="33">
        <f t="shared" ca="1" si="20"/>
        <v>7.1765813492230809E-2</v>
      </c>
      <c r="K103" s="33">
        <f t="shared" ca="1" si="20"/>
        <v>0.24528648903977296</v>
      </c>
      <c r="L103" s="33">
        <f t="shared" ca="1" si="20"/>
        <v>0.31168015710487768</v>
      </c>
      <c r="M103" s="33">
        <f t="shared" ca="1" si="20"/>
        <v>0.35913466861735632</v>
      </c>
      <c r="N103" s="33">
        <f t="shared" ca="1" si="20"/>
        <v>1.2132871745762275E-2</v>
      </c>
      <c r="O103" s="41">
        <f t="shared" ca="1" si="20"/>
        <v>1</v>
      </c>
    </row>
    <row r="104" spans="1:15" s="17" customFormat="1" ht="12.75" customHeight="1" thickBot="1" x14ac:dyDescent="0.25">
      <c r="A104" s="47" t="s">
        <v>109</v>
      </c>
      <c r="B104" s="48"/>
      <c r="C104" s="42">
        <f ca="1">C103+C101+C100+C102</f>
        <v>9374450.9422430005</v>
      </c>
      <c r="D104" s="42">
        <f ca="1">D103+D101+D100+D102</f>
        <v>85978690.181558013</v>
      </c>
      <c r="E104" s="42">
        <f ca="1">E103+E101+E100+E102</f>
        <v>9970643.0799636543</v>
      </c>
      <c r="F104" s="42">
        <f ca="1">F103+F101+F100+F102</f>
        <v>23340446.809457004</v>
      </c>
      <c r="G104" s="42">
        <f ca="1">G103+G101+G100+G102</f>
        <v>613689.1100000001</v>
      </c>
      <c r="H104" s="42">
        <f t="shared" ca="1" si="18"/>
        <v>129277920.12322167</v>
      </c>
      <c r="J104" s="43">
        <f t="shared" ca="1" si="20"/>
        <v>7.2513936898951595E-2</v>
      </c>
      <c r="K104" s="43">
        <f t="shared" ca="1" si="20"/>
        <v>0.66506863739459254</v>
      </c>
      <c r="L104" s="43">
        <f t="shared" ca="1" si="20"/>
        <v>7.7125645821499167E-2</v>
      </c>
      <c r="M104" s="43">
        <f t="shared" ca="1" si="20"/>
        <v>0.18054472710583511</v>
      </c>
      <c r="N104" s="43">
        <f t="shared" ca="1" si="20"/>
        <v>4.7470527791216039E-3</v>
      </c>
      <c r="O104" s="43">
        <f t="shared" ca="1" si="20"/>
        <v>1</v>
      </c>
    </row>
    <row r="105" spans="1:15" s="17" customFormat="1" ht="12.75" customHeight="1" x14ac:dyDescent="0.2">
      <c r="A105" s="13" t="s">
        <v>110</v>
      </c>
      <c r="B105" s="14">
        <v>702</v>
      </c>
      <c r="C105" s="15">
        <f t="shared" ref="C105:G113" ca="1" si="21">IFERROR(INDIRECT("'"&amp;C$6&amp;"'!"&amp;ADDRESS(MATCH(IF($C$4="Tüm Şirketler",9003,IF($C$4="Hayatdışı Sigorta Şirketleri",9000,9001)),INDIRECT("'"&amp;C$6&amp;"'!$B$1:$B$1095"),0),MATCH($B105,INDIRECT("'"&amp;C$6&amp;"'!5:5"),0))),0)</f>
        <v>192910708.378903</v>
      </c>
      <c r="D105" s="15">
        <f t="shared" ca="1" si="21"/>
        <v>173184781.16061601</v>
      </c>
      <c r="E105" s="15">
        <f t="shared" ca="1" si="21"/>
        <v>29944768.289979</v>
      </c>
      <c r="F105" s="15">
        <f t="shared" ca="1" si="21"/>
        <v>487603426.61823314</v>
      </c>
      <c r="G105" s="15">
        <f t="shared" ca="1" si="21"/>
        <v>18169960.889999997</v>
      </c>
      <c r="H105" s="16">
        <f t="shared" ca="1" si="18"/>
        <v>901813645.33773112</v>
      </c>
      <c r="J105" s="18">
        <f t="shared" ca="1" si="20"/>
        <v>0.21391415995558322</v>
      </c>
      <c r="K105" s="18">
        <f t="shared" ca="1" si="20"/>
        <v>0.19204054191901027</v>
      </c>
      <c r="L105" s="18">
        <f t="shared" ca="1" si="20"/>
        <v>3.3205051226259302E-2</v>
      </c>
      <c r="M105" s="18">
        <f t="shared" ca="1" si="20"/>
        <v>0.54069200343007073</v>
      </c>
      <c r="N105" s="18">
        <f t="shared" ca="1" si="20"/>
        <v>2.0148243469076482E-2</v>
      </c>
      <c r="O105" s="19">
        <f t="shared" ca="1" si="20"/>
        <v>1</v>
      </c>
    </row>
    <row r="106" spans="1:15" s="17" customFormat="1" ht="12.75" customHeight="1" x14ac:dyDescent="0.2">
      <c r="A106" s="44" t="s">
        <v>111</v>
      </c>
      <c r="B106" s="30">
        <v>748</v>
      </c>
      <c r="C106" s="31">
        <f t="shared" ca="1" si="21"/>
        <v>0</v>
      </c>
      <c r="D106" s="31">
        <f t="shared" ca="1" si="21"/>
        <v>7191.43</v>
      </c>
      <c r="E106" s="31">
        <f t="shared" ca="1" si="21"/>
        <v>48729808.329999998</v>
      </c>
      <c r="F106" s="31">
        <f t="shared" ca="1" si="21"/>
        <v>0</v>
      </c>
      <c r="G106" s="31">
        <f t="shared" ca="1" si="21"/>
        <v>0</v>
      </c>
      <c r="H106" s="32">
        <f t="shared" ca="1" si="18"/>
        <v>48736999.759999998</v>
      </c>
      <c r="J106" s="33">
        <f t="shared" ca="1" si="20"/>
        <v>0</v>
      </c>
      <c r="K106" s="33">
        <f t="shared" ca="1" si="20"/>
        <v>1.4755586177674882E-4</v>
      </c>
      <c r="L106" s="33">
        <f t="shared" ca="1" si="20"/>
        <v>0.99985244413822327</v>
      </c>
      <c r="M106" s="33">
        <f t="shared" ca="1" si="20"/>
        <v>0</v>
      </c>
      <c r="N106" s="33">
        <f t="shared" ca="1" si="20"/>
        <v>0</v>
      </c>
      <c r="O106" s="41">
        <f t="shared" ca="1" si="20"/>
        <v>1</v>
      </c>
    </row>
    <row r="107" spans="1:15" s="17" customFormat="1" ht="12.75" customHeight="1" x14ac:dyDescent="0.2">
      <c r="A107" s="44" t="s">
        <v>112</v>
      </c>
      <c r="B107" s="30">
        <v>749</v>
      </c>
      <c r="C107" s="31">
        <f t="shared" ca="1" si="21"/>
        <v>0</v>
      </c>
      <c r="D107" s="31">
        <f t="shared" ca="1" si="21"/>
        <v>0</v>
      </c>
      <c r="E107" s="31">
        <f t="shared" ca="1" si="21"/>
        <v>1073503.42</v>
      </c>
      <c r="F107" s="31">
        <f t="shared" ca="1" si="21"/>
        <v>0</v>
      </c>
      <c r="G107" s="31">
        <f t="shared" ca="1" si="21"/>
        <v>0</v>
      </c>
      <c r="H107" s="32">
        <f t="shared" ca="1" si="18"/>
        <v>1073503.42</v>
      </c>
      <c r="J107" s="33">
        <f t="shared" ca="1" si="20"/>
        <v>0</v>
      </c>
      <c r="K107" s="33">
        <f t="shared" ca="1" si="20"/>
        <v>0</v>
      </c>
      <c r="L107" s="33">
        <f t="shared" ca="1" si="20"/>
        <v>1</v>
      </c>
      <c r="M107" s="33">
        <f t="shared" ca="1" si="20"/>
        <v>0</v>
      </c>
      <c r="N107" s="33">
        <f t="shared" ca="1" si="20"/>
        <v>0</v>
      </c>
      <c r="O107" s="41">
        <f t="shared" ca="1" si="20"/>
        <v>1</v>
      </c>
    </row>
    <row r="108" spans="1:15" s="17" customFormat="1" ht="12.75" customHeight="1" x14ac:dyDescent="0.2">
      <c r="A108" s="44" t="s">
        <v>113</v>
      </c>
      <c r="B108" s="30">
        <v>752</v>
      </c>
      <c r="C108" s="31">
        <f t="shared" ca="1" si="21"/>
        <v>0</v>
      </c>
      <c r="D108" s="31">
        <f t="shared" ca="1" si="21"/>
        <v>0</v>
      </c>
      <c r="E108" s="31">
        <f t="shared" ca="1" si="21"/>
        <v>0</v>
      </c>
      <c r="F108" s="31">
        <f t="shared" ca="1" si="21"/>
        <v>0</v>
      </c>
      <c r="G108" s="31">
        <f t="shared" ca="1" si="21"/>
        <v>0</v>
      </c>
      <c r="H108" s="32">
        <f t="shared" ca="1" si="18"/>
        <v>0</v>
      </c>
      <c r="J108" s="33">
        <f t="shared" ca="1" si="20"/>
        <v>0</v>
      </c>
      <c r="K108" s="33">
        <f t="shared" ca="1" si="20"/>
        <v>0</v>
      </c>
      <c r="L108" s="33">
        <f t="shared" ca="1" si="20"/>
        <v>0</v>
      </c>
      <c r="M108" s="33">
        <f t="shared" ca="1" si="20"/>
        <v>0</v>
      </c>
      <c r="N108" s="33">
        <f t="shared" ca="1" si="20"/>
        <v>0</v>
      </c>
      <c r="O108" s="41">
        <f t="shared" ca="1" si="20"/>
        <v>0</v>
      </c>
    </row>
    <row r="109" spans="1:15" s="17" customFormat="1" ht="12.75" customHeight="1" x14ac:dyDescent="0.2">
      <c r="A109" s="44" t="s">
        <v>114</v>
      </c>
      <c r="B109" s="30">
        <v>753</v>
      </c>
      <c r="C109" s="31">
        <f t="shared" ca="1" si="21"/>
        <v>0</v>
      </c>
      <c r="D109" s="31">
        <f t="shared" ca="1" si="21"/>
        <v>0</v>
      </c>
      <c r="E109" s="31">
        <f t="shared" ca="1" si="21"/>
        <v>0</v>
      </c>
      <c r="F109" s="31">
        <f t="shared" ca="1" si="21"/>
        <v>0</v>
      </c>
      <c r="G109" s="31">
        <f t="shared" ca="1" si="21"/>
        <v>0</v>
      </c>
      <c r="H109" s="32">
        <f t="shared" ca="1" si="18"/>
        <v>0</v>
      </c>
      <c r="J109" s="33">
        <f t="shared" ca="1" si="20"/>
        <v>0</v>
      </c>
      <c r="K109" s="33">
        <f t="shared" ca="1" si="20"/>
        <v>0</v>
      </c>
      <c r="L109" s="33">
        <f t="shared" ca="1" si="20"/>
        <v>0</v>
      </c>
      <c r="M109" s="33">
        <f t="shared" ca="1" si="20"/>
        <v>0</v>
      </c>
      <c r="N109" s="33">
        <f t="shared" ca="1" si="20"/>
        <v>0</v>
      </c>
      <c r="O109" s="41">
        <f t="shared" ca="1" si="20"/>
        <v>0</v>
      </c>
    </row>
    <row r="110" spans="1:15" s="17" customFormat="1" ht="12.75" customHeight="1" x14ac:dyDescent="0.2">
      <c r="A110" s="44" t="s">
        <v>115</v>
      </c>
      <c r="B110" s="30">
        <v>754</v>
      </c>
      <c r="C110" s="31">
        <f t="shared" ca="1" si="21"/>
        <v>1429.67</v>
      </c>
      <c r="D110" s="31">
        <f t="shared" ca="1" si="21"/>
        <v>519096.41999999987</v>
      </c>
      <c r="E110" s="31">
        <f t="shared" ca="1" si="21"/>
        <v>255295.63</v>
      </c>
      <c r="F110" s="31">
        <f t="shared" ca="1" si="21"/>
        <v>28574.19</v>
      </c>
      <c r="G110" s="31">
        <f t="shared" ca="1" si="21"/>
        <v>0</v>
      </c>
      <c r="H110" s="32">
        <f t="shared" ca="1" si="18"/>
        <v>804395.9099999998</v>
      </c>
      <c r="J110" s="33">
        <f t="shared" ca="1" si="20"/>
        <v>1.7773213192991005E-3</v>
      </c>
      <c r="K110" s="33">
        <f t="shared" ca="1" si="20"/>
        <v>0.64532453925580002</v>
      </c>
      <c r="L110" s="33">
        <f t="shared" ca="1" si="20"/>
        <v>0.31737559431399903</v>
      </c>
      <c r="M110" s="33">
        <f t="shared" ca="1" si="20"/>
        <v>3.5522545110901929E-2</v>
      </c>
      <c r="N110" s="33">
        <f t="shared" ca="1" si="20"/>
        <v>0</v>
      </c>
      <c r="O110" s="41">
        <f t="shared" ca="1" si="20"/>
        <v>1</v>
      </c>
    </row>
    <row r="111" spans="1:15" s="17" customFormat="1" ht="12.75" customHeight="1" x14ac:dyDescent="0.2">
      <c r="A111" s="44" t="s">
        <v>116</v>
      </c>
      <c r="B111" s="30">
        <v>757</v>
      </c>
      <c r="C111" s="31">
        <f t="shared" ca="1" si="21"/>
        <v>0</v>
      </c>
      <c r="D111" s="31">
        <f t="shared" ca="1" si="21"/>
        <v>0</v>
      </c>
      <c r="E111" s="31">
        <f t="shared" ca="1" si="21"/>
        <v>0</v>
      </c>
      <c r="F111" s="31">
        <f t="shared" ca="1" si="21"/>
        <v>0</v>
      </c>
      <c r="G111" s="31">
        <f t="shared" ca="1" si="21"/>
        <v>0</v>
      </c>
      <c r="H111" s="32">
        <f t="shared" ca="1" si="18"/>
        <v>0</v>
      </c>
      <c r="J111" s="33">
        <f t="shared" ca="1" si="20"/>
        <v>0</v>
      </c>
      <c r="K111" s="33">
        <f t="shared" ca="1" si="20"/>
        <v>0</v>
      </c>
      <c r="L111" s="33">
        <f t="shared" ca="1" si="20"/>
        <v>0</v>
      </c>
      <c r="M111" s="33">
        <f t="shared" ca="1" si="20"/>
        <v>0</v>
      </c>
      <c r="N111" s="33">
        <f t="shared" ca="1" si="20"/>
        <v>0</v>
      </c>
      <c r="O111" s="41">
        <f t="shared" ca="1" si="20"/>
        <v>0</v>
      </c>
    </row>
    <row r="112" spans="1:15" s="17" customFormat="1" ht="12.75" customHeight="1" x14ac:dyDescent="0.2">
      <c r="A112" s="44" t="s">
        <v>117</v>
      </c>
      <c r="B112" s="30">
        <v>758</v>
      </c>
      <c r="C112" s="31">
        <f t="shared" ca="1" si="21"/>
        <v>12758.000001</v>
      </c>
      <c r="D112" s="31">
        <f t="shared" ca="1" si="21"/>
        <v>733700.19276914326</v>
      </c>
      <c r="E112" s="31">
        <f t="shared" ca="1" si="21"/>
        <v>5252146.0291763088</v>
      </c>
      <c r="F112" s="31">
        <f t="shared" ca="1" si="21"/>
        <v>106831.64609399998</v>
      </c>
      <c r="G112" s="31">
        <f t="shared" ca="1" si="21"/>
        <v>0</v>
      </c>
      <c r="H112" s="32">
        <f t="shared" ca="1" si="18"/>
        <v>6105435.8680404518</v>
      </c>
      <c r="J112" s="33">
        <f t="shared" ca="1" si="20"/>
        <v>2.0896133014488118E-3</v>
      </c>
      <c r="K112" s="33">
        <f t="shared" ca="1" si="20"/>
        <v>0.12017163207131112</v>
      </c>
      <c r="L112" s="33">
        <f t="shared" ca="1" si="20"/>
        <v>0.86024096275733908</v>
      </c>
      <c r="M112" s="33">
        <f t="shared" ca="1" si="20"/>
        <v>1.7497791869900969E-2</v>
      </c>
      <c r="N112" s="33">
        <f t="shared" ca="1" si="20"/>
        <v>0</v>
      </c>
      <c r="O112" s="41">
        <f t="shared" ca="1" si="20"/>
        <v>1</v>
      </c>
    </row>
    <row r="113" spans="1:15" s="17" customFormat="1" ht="12.75" customHeight="1" x14ac:dyDescent="0.2">
      <c r="A113" s="44" t="s">
        <v>118</v>
      </c>
      <c r="B113" s="30">
        <v>759</v>
      </c>
      <c r="C113" s="31">
        <f t="shared" ca="1" si="21"/>
        <v>1977408.4900000012</v>
      </c>
      <c r="D113" s="31">
        <f t="shared" ca="1" si="21"/>
        <v>45750989.643333316</v>
      </c>
      <c r="E113" s="31">
        <f t="shared" ca="1" si="21"/>
        <v>2385801.4105874058</v>
      </c>
      <c r="F113" s="31">
        <f t="shared" ca="1" si="21"/>
        <v>265936.99</v>
      </c>
      <c r="G113" s="31">
        <f t="shared" ca="1" si="21"/>
        <v>0</v>
      </c>
      <c r="H113" s="32">
        <f t="shared" ca="1" si="18"/>
        <v>50380136.533920728</v>
      </c>
      <c r="J113" s="33">
        <f t="shared" ca="1" si="20"/>
        <v>3.9249764411984488E-2</v>
      </c>
      <c r="K113" s="33">
        <f t="shared" ca="1" si="20"/>
        <v>0.90811563427442032</v>
      </c>
      <c r="L113" s="33">
        <f t="shared" ca="1" si="20"/>
        <v>4.7355993348312107E-2</v>
      </c>
      <c r="M113" s="33">
        <f t="shared" ca="1" si="20"/>
        <v>5.2786079652830196E-3</v>
      </c>
      <c r="N113" s="33">
        <f t="shared" ca="1" si="20"/>
        <v>0</v>
      </c>
      <c r="O113" s="41">
        <f t="shared" ca="1" si="20"/>
        <v>1</v>
      </c>
    </row>
    <row r="114" spans="1:15" s="17" customFormat="1" ht="12.75" customHeight="1" thickBot="1" x14ac:dyDescent="0.25">
      <c r="A114" s="49" t="s">
        <v>119</v>
      </c>
      <c r="B114" s="50"/>
      <c r="C114" s="27">
        <f ca="1">SUM(C105:C113)</f>
        <v>194902304.53890401</v>
      </c>
      <c r="D114" s="27">
        <f ca="1">SUM(D105:D113)</f>
        <v>220195758.84671846</v>
      </c>
      <c r="E114" s="27">
        <f ca="1">SUM(E105:E113)</f>
        <v>87641323.109742701</v>
      </c>
      <c r="F114" s="27">
        <f ca="1">SUM(F105:F113)</f>
        <v>488004769.44432718</v>
      </c>
      <c r="G114" s="27">
        <f ca="1">SUM(G105:G113)</f>
        <v>18169960.889999997</v>
      </c>
      <c r="H114" s="27">
        <f t="shared" ca="1" si="18"/>
        <v>1008914116.8296924</v>
      </c>
      <c r="J114" s="28">
        <f t="shared" ca="1" si="20"/>
        <v>0.19318027301604709</v>
      </c>
      <c r="K114" s="28">
        <f t="shared" ca="1" si="20"/>
        <v>0.21825025061463002</v>
      </c>
      <c r="L114" s="28">
        <f t="shared" ca="1" si="20"/>
        <v>8.6866980695183213E-2</v>
      </c>
      <c r="M114" s="28">
        <f t="shared" ca="1" si="20"/>
        <v>0.48369307288293578</v>
      </c>
      <c r="N114" s="28">
        <f t="shared" ca="1" si="20"/>
        <v>1.8009422791203881E-2</v>
      </c>
      <c r="O114" s="28">
        <f t="shared" ca="1" si="20"/>
        <v>1</v>
      </c>
    </row>
    <row r="115" spans="1:15" s="17" customFormat="1" ht="12.75" customHeight="1" x14ac:dyDescent="0.2">
      <c r="A115" s="29" t="s">
        <v>120</v>
      </c>
      <c r="B115" s="30">
        <v>760</v>
      </c>
      <c r="C115" s="31">
        <f ca="1">IFERROR(INDIRECT("'"&amp;C$6&amp;"'!"&amp;ADDRESS(MATCH(IF($C$4="Tüm Şirketler",9003,IF($C$4="Hayatdışı Sigorta Şirketleri",9000,9001)),INDIRECT("'"&amp;C$6&amp;"'!$B$1:$B$1095"),0),MATCH($B115,INDIRECT("'"&amp;C$6&amp;"'!5:5"),0))),0)</f>
        <v>17359928.474593002</v>
      </c>
      <c r="D115" s="31">
        <f ca="1">IFERROR(INDIRECT("'"&amp;D$6&amp;"'!"&amp;ADDRESS(MATCH(IF($C$4="Tüm Şirketler",9003,IF($C$4="Hayatdışı Sigorta Şirketleri",9000,9001)),INDIRECT("'"&amp;D$6&amp;"'!$B$1:$B$1095"),0),MATCH($B115,INDIRECT("'"&amp;D$6&amp;"'!5:5"),0))),0)</f>
        <v>1092112123.5410035</v>
      </c>
      <c r="E115" s="31">
        <f ca="1">IFERROR(INDIRECT("'"&amp;E$6&amp;"'!"&amp;ADDRESS(MATCH(IF($C$4="Tüm Şirketler",9003,IF($C$4="Hayatdışı Sigorta Şirketleri",9000,9001)),INDIRECT("'"&amp;E$6&amp;"'!$B$1:$B$1095"),0),MATCH($B115,INDIRECT("'"&amp;E$6&amp;"'!5:5"),0))),0)</f>
        <v>177779532.20905212</v>
      </c>
      <c r="F115" s="31">
        <f ca="1">IFERROR(INDIRECT("'"&amp;F$6&amp;"'!"&amp;ADDRESS(MATCH(IF($C$4="Tüm Şirketler",9003,IF($C$4="Hayatdışı Sigorta Şirketleri",9000,9001)),INDIRECT("'"&amp;F$6&amp;"'!$B$1:$B$1095"),0),MATCH($B115,INDIRECT("'"&amp;F$6&amp;"'!5:5"),0))),0)</f>
        <v>150908736.51829538</v>
      </c>
      <c r="G115" s="31">
        <f ca="1">IFERROR(INDIRECT("'"&amp;G$6&amp;"'!"&amp;ADDRESS(MATCH(IF($C$4="Tüm Şirketler",9003,IF($C$4="Hayatdışı Sigorta Şirketleri",9000,9001)),INDIRECT("'"&amp;G$6&amp;"'!$B$1:$B$1095"),0),MATCH($B115,INDIRECT("'"&amp;G$6&amp;"'!5:5"),0))),0)</f>
        <v>3722500.07</v>
      </c>
      <c r="H115" s="32">
        <f t="shared" ca="1" si="18"/>
        <v>1441882820.8129437</v>
      </c>
      <c r="J115" s="33">
        <f t="shared" ca="1" si="20"/>
        <v>1.2039763720054138E-2</v>
      </c>
      <c r="K115" s="33">
        <f t="shared" ca="1" si="20"/>
        <v>0.75742085818406724</v>
      </c>
      <c r="L115" s="33">
        <f t="shared" ca="1" si="20"/>
        <v>0.12329679613549925</v>
      </c>
      <c r="M115" s="33">
        <f t="shared" ca="1" si="20"/>
        <v>0.10466088806940078</v>
      </c>
      <c r="N115" s="33">
        <f t="shared" ca="1" si="20"/>
        <v>2.5816938909787607E-3</v>
      </c>
      <c r="O115" s="41">
        <f t="shared" ca="1" si="20"/>
        <v>1</v>
      </c>
    </row>
    <row r="116" spans="1:15" s="17" customFormat="1" ht="12.75" customHeight="1" thickBot="1" x14ac:dyDescent="0.25">
      <c r="A116" s="47" t="s">
        <v>121</v>
      </c>
      <c r="B116" s="48"/>
      <c r="C116" s="42">
        <f ca="1">C115</f>
        <v>17359928.474593002</v>
      </c>
      <c r="D116" s="42">
        <f ca="1">D115</f>
        <v>1092112123.5410035</v>
      </c>
      <c r="E116" s="42">
        <f ca="1">E115</f>
        <v>177779532.20905212</v>
      </c>
      <c r="F116" s="42">
        <f ca="1">F115</f>
        <v>150908736.51829538</v>
      </c>
      <c r="G116" s="42">
        <f ca="1">G115</f>
        <v>3722500.07</v>
      </c>
      <c r="H116" s="42">
        <f t="shared" ca="1" si="18"/>
        <v>1441882820.8129437</v>
      </c>
      <c r="J116" s="43">
        <f t="shared" ca="1" si="20"/>
        <v>1.2039763720054138E-2</v>
      </c>
      <c r="K116" s="43">
        <f t="shared" ca="1" si="20"/>
        <v>0.75742085818406724</v>
      </c>
      <c r="L116" s="43">
        <f t="shared" ca="1" si="20"/>
        <v>0.12329679613549925</v>
      </c>
      <c r="M116" s="43">
        <f t="shared" ca="1" si="20"/>
        <v>0.10466088806940078</v>
      </c>
      <c r="N116" s="43">
        <f t="shared" ca="1" si="20"/>
        <v>2.5816938909787607E-3</v>
      </c>
      <c r="O116" s="43">
        <f t="shared" ca="1" si="20"/>
        <v>1</v>
      </c>
    </row>
    <row r="117" spans="1:15" s="17" customFormat="1" ht="12.75" customHeight="1" x14ac:dyDescent="0.2">
      <c r="A117" s="13" t="s">
        <v>122</v>
      </c>
      <c r="B117" s="14">
        <v>789</v>
      </c>
      <c r="C117" s="15">
        <f t="shared" ref="C117:G118" ca="1" si="22">IFERROR(INDIRECT("'"&amp;C$6&amp;"'!"&amp;ADDRESS(MATCH(IF($C$4="Tüm Şirketler",9003,IF($C$4="Hayatdışı Sigorta Şirketleri",9000,9001)),INDIRECT("'"&amp;C$6&amp;"'!$B$1:$B$1095"),0),MATCH($B117,INDIRECT("'"&amp;C$6&amp;"'!5:5"),0))),0)</f>
        <v>170629.41</v>
      </c>
      <c r="D117" s="15">
        <f t="shared" ca="1" si="22"/>
        <v>595411920.79999995</v>
      </c>
      <c r="E117" s="15">
        <f t="shared" ca="1" si="22"/>
        <v>0</v>
      </c>
      <c r="F117" s="15">
        <f t="shared" ca="1" si="22"/>
        <v>50212004.32</v>
      </c>
      <c r="G117" s="15">
        <f t="shared" ca="1" si="22"/>
        <v>836454.6</v>
      </c>
      <c r="H117" s="16">
        <f t="shared" ca="1" si="18"/>
        <v>646631009.13</v>
      </c>
      <c r="J117" s="18">
        <f t="shared" ca="1" si="20"/>
        <v>2.6387446254637679E-4</v>
      </c>
      <c r="K117" s="18">
        <f t="shared" ca="1" si="20"/>
        <v>0.92079085659855375</v>
      </c>
      <c r="L117" s="18">
        <f t="shared" ca="1" si="20"/>
        <v>0</v>
      </c>
      <c r="M117" s="18">
        <f t="shared" ca="1" si="20"/>
        <v>7.7651711116602629E-2</v>
      </c>
      <c r="N117" s="18">
        <f t="shared" ca="1" si="20"/>
        <v>1.2935578222971324E-3</v>
      </c>
      <c r="O117" s="19">
        <f t="shared" ca="1" si="20"/>
        <v>1</v>
      </c>
    </row>
    <row r="118" spans="1:15" s="17" customFormat="1" ht="12.75" customHeight="1" x14ac:dyDescent="0.2">
      <c r="A118" s="20" t="s">
        <v>123</v>
      </c>
      <c r="B118" s="21">
        <v>798</v>
      </c>
      <c r="C118" s="22">
        <f t="shared" ca="1" si="22"/>
        <v>-25.87</v>
      </c>
      <c r="D118" s="22">
        <f t="shared" ca="1" si="22"/>
        <v>715864.7699999999</v>
      </c>
      <c r="E118" s="22">
        <f t="shared" ca="1" si="22"/>
        <v>0</v>
      </c>
      <c r="F118" s="22">
        <f t="shared" ca="1" si="22"/>
        <v>-5658.6699999999992</v>
      </c>
      <c r="G118" s="22">
        <f t="shared" ca="1" si="22"/>
        <v>0</v>
      </c>
      <c r="H118" s="23">
        <f t="shared" ca="1" si="18"/>
        <v>710180.22999999986</v>
      </c>
      <c r="J118" s="24">
        <f t="shared" ca="1" si="20"/>
        <v>-3.6427372809293787E-5</v>
      </c>
      <c r="K118" s="24">
        <f t="shared" ca="1" si="20"/>
        <v>1.0080043624982351</v>
      </c>
      <c r="L118" s="24">
        <f t="shared" ca="1" si="20"/>
        <v>0</v>
      </c>
      <c r="M118" s="24">
        <f t="shared" ca="1" si="20"/>
        <v>-7.967935125425837E-3</v>
      </c>
      <c r="N118" s="24">
        <f t="shared" ca="1" si="20"/>
        <v>0</v>
      </c>
      <c r="O118" s="25">
        <f t="shared" ca="1" si="20"/>
        <v>1</v>
      </c>
    </row>
    <row r="119" spans="1:15" s="17" customFormat="1" ht="12.75" customHeight="1" thickBot="1" x14ac:dyDescent="0.25">
      <c r="A119" s="49" t="s">
        <v>124</v>
      </c>
      <c r="B119" s="50"/>
      <c r="C119" s="27">
        <f ca="1">SUM(C117:C118)</f>
        <v>170603.54</v>
      </c>
      <c r="D119" s="27">
        <f ca="1">SUM(D117:D118)</f>
        <v>596127785.56999993</v>
      </c>
      <c r="E119" s="27">
        <f ca="1">SUM(E117:E118)</f>
        <v>0</v>
      </c>
      <c r="F119" s="27">
        <f ca="1">SUM(F117:F118)</f>
        <v>50206345.649999999</v>
      </c>
      <c r="G119" s="27">
        <f ca="1">SUM(G117:G118)</f>
        <v>836454.6</v>
      </c>
      <c r="H119" s="27">
        <f t="shared" ca="1" si="18"/>
        <v>647341189.3599999</v>
      </c>
      <c r="J119" s="28">
        <f t="shared" ca="1" si="20"/>
        <v>2.6354500965506127E-4</v>
      </c>
      <c r="K119" s="28">
        <f t="shared" ca="1" si="20"/>
        <v>0.9208865361392613</v>
      </c>
      <c r="L119" s="28">
        <f t="shared" ca="1" si="20"/>
        <v>0</v>
      </c>
      <c r="M119" s="28">
        <f t="shared" ca="1" si="20"/>
        <v>7.7557780155526612E-2</v>
      </c>
      <c r="N119" s="28">
        <f t="shared" ca="1" si="20"/>
        <v>1.2921386955570815E-3</v>
      </c>
      <c r="O119" s="28">
        <f t="shared" ca="1" si="20"/>
        <v>1</v>
      </c>
    </row>
    <row r="120" spans="1:15" s="17" customFormat="1" ht="12.75" customHeight="1" x14ac:dyDescent="0.2">
      <c r="A120" s="13" t="s">
        <v>125</v>
      </c>
      <c r="B120" s="14">
        <v>790</v>
      </c>
      <c r="C120" s="15">
        <f t="shared" ref="C120:G128" ca="1" si="23">IFERROR(INDIRECT("'"&amp;C$6&amp;"'!"&amp;ADDRESS(MATCH(IF($C$4="Tüm Şirketler",9003,IF($C$4="Hayatdışı Sigorta Şirketleri",9000,9001)),INDIRECT("'"&amp;C$6&amp;"'!$B$1:$B$1095"),0),MATCH($B120,INDIRECT("'"&amp;C$6&amp;"'!5:5"),0))),0)</f>
        <v>0</v>
      </c>
      <c r="D120" s="15">
        <f t="shared" ca="1" si="23"/>
        <v>20000</v>
      </c>
      <c r="E120" s="15">
        <f t="shared" ca="1" si="23"/>
        <v>19902961.140000001</v>
      </c>
      <c r="F120" s="15">
        <f t="shared" ca="1" si="23"/>
        <v>0</v>
      </c>
      <c r="G120" s="15">
        <f t="shared" ca="1" si="23"/>
        <v>0</v>
      </c>
      <c r="H120" s="16">
        <f t="shared" ca="1" si="18"/>
        <v>19922961.140000001</v>
      </c>
      <c r="J120" s="18">
        <f t="shared" ca="1" si="20"/>
        <v>0</v>
      </c>
      <c r="K120" s="18">
        <f t="shared" ca="1" si="20"/>
        <v>1.0038668378389458E-3</v>
      </c>
      <c r="L120" s="18">
        <f t="shared" ca="1" si="20"/>
        <v>0.99899613316216107</v>
      </c>
      <c r="M120" s="18">
        <f t="shared" ca="1" si="20"/>
        <v>0</v>
      </c>
      <c r="N120" s="18">
        <f t="shared" ca="1" si="20"/>
        <v>0</v>
      </c>
      <c r="O120" s="19">
        <f t="shared" ca="1" si="20"/>
        <v>1</v>
      </c>
    </row>
    <row r="121" spans="1:15" s="17" customFormat="1" ht="12.75" customHeight="1" x14ac:dyDescent="0.2">
      <c r="A121" s="44" t="s">
        <v>126</v>
      </c>
      <c r="B121" s="30">
        <v>791</v>
      </c>
      <c r="C121" s="31">
        <f t="shared" ca="1" si="23"/>
        <v>3233166823.7242718</v>
      </c>
      <c r="D121" s="31">
        <f t="shared" ca="1" si="23"/>
        <v>3006453379.8423548</v>
      </c>
      <c r="E121" s="31">
        <f t="shared" ca="1" si="23"/>
        <v>17225473767.347683</v>
      </c>
      <c r="F121" s="31">
        <f t="shared" ca="1" si="23"/>
        <v>219937709.08067304</v>
      </c>
      <c r="G121" s="31">
        <f t="shared" ca="1" si="23"/>
        <v>204699276.63104597</v>
      </c>
      <c r="H121" s="32">
        <f t="shared" ca="1" si="18"/>
        <v>23889730956.62603</v>
      </c>
      <c r="J121" s="33">
        <f t="shared" ca="1" si="20"/>
        <v>0.13533709649532591</v>
      </c>
      <c r="K121" s="33">
        <f t="shared" ca="1" si="20"/>
        <v>0.12584710080246794</v>
      </c>
      <c r="L121" s="33">
        <f t="shared" ca="1" si="20"/>
        <v>0.72104092752748417</v>
      </c>
      <c r="M121" s="33">
        <f t="shared" ca="1" si="20"/>
        <v>9.2063702801839786E-3</v>
      </c>
      <c r="N121" s="33">
        <f t="shared" ca="1" si="20"/>
        <v>8.5685048945379934E-3</v>
      </c>
      <c r="O121" s="41">
        <f t="shared" ca="1" si="20"/>
        <v>1</v>
      </c>
    </row>
    <row r="122" spans="1:15" s="17" customFormat="1" ht="12.75" customHeight="1" x14ac:dyDescent="0.2">
      <c r="A122" s="44" t="s">
        <v>127</v>
      </c>
      <c r="B122" s="30">
        <v>792</v>
      </c>
      <c r="C122" s="31">
        <f t="shared" ca="1" si="23"/>
        <v>0</v>
      </c>
      <c r="D122" s="31">
        <f t="shared" ca="1" si="23"/>
        <v>0</v>
      </c>
      <c r="E122" s="31">
        <f t="shared" ca="1" si="23"/>
        <v>0</v>
      </c>
      <c r="F122" s="31">
        <f t="shared" ca="1" si="23"/>
        <v>0</v>
      </c>
      <c r="G122" s="31">
        <f t="shared" ca="1" si="23"/>
        <v>0</v>
      </c>
      <c r="H122" s="32">
        <f t="shared" ca="1" si="18"/>
        <v>0</v>
      </c>
      <c r="J122" s="33">
        <f t="shared" ca="1" si="20"/>
        <v>0</v>
      </c>
      <c r="K122" s="33">
        <f t="shared" ca="1" si="20"/>
        <v>0</v>
      </c>
      <c r="L122" s="33">
        <f t="shared" ca="1" si="20"/>
        <v>0</v>
      </c>
      <c r="M122" s="33">
        <f t="shared" ca="1" si="20"/>
        <v>0</v>
      </c>
      <c r="N122" s="33">
        <f t="shared" ca="1" si="20"/>
        <v>0</v>
      </c>
      <c r="O122" s="41">
        <f t="shared" ca="1" si="20"/>
        <v>0</v>
      </c>
    </row>
    <row r="123" spans="1:15" s="17" customFormat="1" ht="12.75" customHeight="1" x14ac:dyDescent="0.2">
      <c r="A123" s="44" t="s">
        <v>128</v>
      </c>
      <c r="B123" s="30">
        <v>793</v>
      </c>
      <c r="C123" s="31">
        <f t="shared" ca="1" si="23"/>
        <v>0</v>
      </c>
      <c r="D123" s="31">
        <f t="shared" ca="1" si="23"/>
        <v>0</v>
      </c>
      <c r="E123" s="31">
        <f t="shared" ca="1" si="23"/>
        <v>0</v>
      </c>
      <c r="F123" s="31">
        <f t="shared" ca="1" si="23"/>
        <v>0</v>
      </c>
      <c r="G123" s="31">
        <f t="shared" ca="1" si="23"/>
        <v>0</v>
      </c>
      <c r="H123" s="32">
        <f t="shared" ca="1" si="18"/>
        <v>0</v>
      </c>
      <c r="J123" s="33">
        <f t="shared" ca="1" si="20"/>
        <v>0</v>
      </c>
      <c r="K123" s="33">
        <f t="shared" ca="1" si="20"/>
        <v>0</v>
      </c>
      <c r="L123" s="33">
        <f t="shared" ca="1" si="20"/>
        <v>0</v>
      </c>
      <c r="M123" s="33">
        <f t="shared" ca="1" si="20"/>
        <v>0</v>
      </c>
      <c r="N123" s="33">
        <f t="shared" ca="1" si="20"/>
        <v>0</v>
      </c>
      <c r="O123" s="41">
        <f t="shared" ca="1" si="20"/>
        <v>0</v>
      </c>
    </row>
    <row r="124" spans="1:15" s="17" customFormat="1" ht="12.75" customHeight="1" x14ac:dyDescent="0.2">
      <c r="A124" s="44" t="s">
        <v>129</v>
      </c>
      <c r="B124" s="30">
        <v>794</v>
      </c>
      <c r="C124" s="31">
        <f t="shared" ca="1" si="23"/>
        <v>0</v>
      </c>
      <c r="D124" s="31">
        <f t="shared" ca="1" si="23"/>
        <v>0</v>
      </c>
      <c r="E124" s="31">
        <f t="shared" ca="1" si="23"/>
        <v>0</v>
      </c>
      <c r="F124" s="31">
        <f t="shared" ca="1" si="23"/>
        <v>0</v>
      </c>
      <c r="G124" s="31">
        <f t="shared" ca="1" si="23"/>
        <v>0</v>
      </c>
      <c r="H124" s="32">
        <f t="shared" ca="1" si="18"/>
        <v>0</v>
      </c>
      <c r="J124" s="33">
        <f t="shared" ca="1" si="20"/>
        <v>0</v>
      </c>
      <c r="K124" s="33">
        <f t="shared" ca="1" si="20"/>
        <v>0</v>
      </c>
      <c r="L124" s="33">
        <f t="shared" ca="1" si="20"/>
        <v>0</v>
      </c>
      <c r="M124" s="33">
        <f t="shared" ca="1" si="20"/>
        <v>0</v>
      </c>
      <c r="N124" s="33">
        <f t="shared" ca="1" si="20"/>
        <v>0</v>
      </c>
      <c r="O124" s="41">
        <f t="shared" ca="1" si="20"/>
        <v>0</v>
      </c>
    </row>
    <row r="125" spans="1:15" s="17" customFormat="1" ht="12.75" customHeight="1" x14ac:dyDescent="0.2">
      <c r="A125" s="44" t="s">
        <v>130</v>
      </c>
      <c r="B125" s="30">
        <v>795</v>
      </c>
      <c r="C125" s="31">
        <f t="shared" ca="1" si="23"/>
        <v>0</v>
      </c>
      <c r="D125" s="31">
        <f t="shared" ca="1" si="23"/>
        <v>0</v>
      </c>
      <c r="E125" s="31">
        <f t="shared" ca="1" si="23"/>
        <v>0</v>
      </c>
      <c r="F125" s="31">
        <f t="shared" ca="1" si="23"/>
        <v>0</v>
      </c>
      <c r="G125" s="31">
        <f t="shared" ca="1" si="23"/>
        <v>0</v>
      </c>
      <c r="H125" s="32">
        <f t="shared" ca="1" si="18"/>
        <v>0</v>
      </c>
      <c r="J125" s="33">
        <f t="shared" ca="1" si="20"/>
        <v>0</v>
      </c>
      <c r="K125" s="33">
        <f t="shared" ca="1" si="20"/>
        <v>0</v>
      </c>
      <c r="L125" s="33">
        <f t="shared" ca="1" si="20"/>
        <v>0</v>
      </c>
      <c r="M125" s="33">
        <f t="shared" ca="1" si="20"/>
        <v>0</v>
      </c>
      <c r="N125" s="33">
        <f t="shared" ca="1" si="20"/>
        <v>0</v>
      </c>
      <c r="O125" s="41">
        <f t="shared" ca="1" si="20"/>
        <v>0</v>
      </c>
    </row>
    <row r="126" spans="1:15" s="17" customFormat="1" ht="12.75" customHeight="1" x14ac:dyDescent="0.2">
      <c r="A126" s="44" t="s">
        <v>20</v>
      </c>
      <c r="B126" s="30">
        <v>796</v>
      </c>
      <c r="C126" s="31">
        <f t="shared" ca="1" si="23"/>
        <v>0</v>
      </c>
      <c r="D126" s="31">
        <f t="shared" ca="1" si="23"/>
        <v>0</v>
      </c>
      <c r="E126" s="31">
        <f t="shared" ca="1" si="23"/>
        <v>0</v>
      </c>
      <c r="F126" s="31">
        <f t="shared" ca="1" si="23"/>
        <v>0</v>
      </c>
      <c r="G126" s="31">
        <f t="shared" ca="1" si="23"/>
        <v>0</v>
      </c>
      <c r="H126" s="32">
        <f t="shared" ca="1" si="18"/>
        <v>0</v>
      </c>
      <c r="J126" s="33">
        <f t="shared" ca="1" si="20"/>
        <v>0</v>
      </c>
      <c r="K126" s="33">
        <f t="shared" ca="1" si="20"/>
        <v>0</v>
      </c>
      <c r="L126" s="33">
        <f t="shared" ca="1" si="20"/>
        <v>0</v>
      </c>
      <c r="M126" s="33">
        <f t="shared" ca="1" si="20"/>
        <v>0</v>
      </c>
      <c r="N126" s="33">
        <f t="shared" ca="1" si="20"/>
        <v>0</v>
      </c>
      <c r="O126" s="41">
        <f t="shared" ca="1" si="20"/>
        <v>0</v>
      </c>
    </row>
    <row r="127" spans="1:15" s="17" customFormat="1" ht="12.75" customHeight="1" x14ac:dyDescent="0.2">
      <c r="A127" s="44" t="s">
        <v>21</v>
      </c>
      <c r="B127" s="30">
        <v>797</v>
      </c>
      <c r="C127" s="31">
        <f t="shared" ca="1" si="23"/>
        <v>0</v>
      </c>
      <c r="D127" s="31">
        <f t="shared" ca="1" si="23"/>
        <v>0</v>
      </c>
      <c r="E127" s="31">
        <f t="shared" ca="1" si="23"/>
        <v>0</v>
      </c>
      <c r="F127" s="31">
        <f t="shared" ca="1" si="23"/>
        <v>0</v>
      </c>
      <c r="G127" s="31">
        <f t="shared" ca="1" si="23"/>
        <v>0</v>
      </c>
      <c r="H127" s="32">
        <f t="shared" ca="1" si="18"/>
        <v>0</v>
      </c>
      <c r="J127" s="33">
        <f t="shared" ca="1" si="20"/>
        <v>0</v>
      </c>
      <c r="K127" s="33">
        <f t="shared" ca="1" si="20"/>
        <v>0</v>
      </c>
      <c r="L127" s="33">
        <f t="shared" ca="1" si="20"/>
        <v>0</v>
      </c>
      <c r="M127" s="33">
        <f t="shared" ca="1" si="20"/>
        <v>0</v>
      </c>
      <c r="N127" s="33">
        <f t="shared" ca="1" si="20"/>
        <v>0</v>
      </c>
      <c r="O127" s="41">
        <f t="shared" ca="1" si="20"/>
        <v>0</v>
      </c>
    </row>
    <row r="128" spans="1:15" s="17" customFormat="1" x14ac:dyDescent="0.2">
      <c r="A128" s="44" t="s">
        <v>131</v>
      </c>
      <c r="B128" s="30">
        <v>799</v>
      </c>
      <c r="C128" s="31">
        <f t="shared" ca="1" si="23"/>
        <v>0</v>
      </c>
      <c r="D128" s="31">
        <f t="shared" ca="1" si="23"/>
        <v>0</v>
      </c>
      <c r="E128" s="31">
        <f t="shared" ca="1" si="23"/>
        <v>0</v>
      </c>
      <c r="F128" s="31">
        <f t="shared" ca="1" si="23"/>
        <v>0</v>
      </c>
      <c r="G128" s="31">
        <f t="shared" ca="1" si="23"/>
        <v>0</v>
      </c>
      <c r="H128" s="32">
        <f t="shared" ca="1" si="18"/>
        <v>0</v>
      </c>
      <c r="J128" s="33">
        <f t="shared" ca="1" si="20"/>
        <v>0</v>
      </c>
      <c r="K128" s="33">
        <f t="shared" ca="1" si="20"/>
        <v>0</v>
      </c>
      <c r="L128" s="33">
        <f t="shared" ca="1" si="20"/>
        <v>0</v>
      </c>
      <c r="M128" s="33">
        <f t="shared" ca="1" si="20"/>
        <v>0</v>
      </c>
      <c r="N128" s="33">
        <f t="shared" ca="1" si="20"/>
        <v>0</v>
      </c>
      <c r="O128" s="41">
        <f t="shared" ca="1" si="20"/>
        <v>0</v>
      </c>
    </row>
    <row r="129" spans="1:15" s="17" customFormat="1" ht="13.5" thickBot="1" x14ac:dyDescent="0.25">
      <c r="A129" s="49" t="s">
        <v>132</v>
      </c>
      <c r="B129" s="50"/>
      <c r="C129" s="27">
        <f ca="1">SUM(C120:C128)</f>
        <v>3233166823.7242718</v>
      </c>
      <c r="D129" s="27">
        <f ca="1">SUM(D120:D128)</f>
        <v>3006473379.8423548</v>
      </c>
      <c r="E129" s="27">
        <f ca="1">SUM(E120:E128)</f>
        <v>17245376728.487682</v>
      </c>
      <c r="F129" s="27">
        <f ca="1">SUM(F120:F128)</f>
        <v>219937709.08067304</v>
      </c>
      <c r="G129" s="27">
        <f ca="1">SUM(G120:G128)</f>
        <v>204699276.63104597</v>
      </c>
      <c r="H129" s="27">
        <f t="shared" ca="1" si="18"/>
        <v>23909653917.766029</v>
      </c>
      <c r="J129" s="28">
        <f t="shared" ca="1" si="20"/>
        <v>0.13522432548979191</v>
      </c>
      <c r="K129" s="28">
        <f t="shared" ca="1" si="20"/>
        <v>0.12574307391410627</v>
      </c>
      <c r="L129" s="28">
        <f t="shared" ca="1" si="20"/>
        <v>0.72127253651603607</v>
      </c>
      <c r="M129" s="28">
        <f t="shared" ca="1" si="20"/>
        <v>9.1986989789613251E-3</v>
      </c>
      <c r="N129" s="28">
        <f t="shared" ca="1" si="20"/>
        <v>8.5613651011043918E-3</v>
      </c>
      <c r="O129" s="28">
        <f t="shared" ca="1" si="20"/>
        <v>1</v>
      </c>
    </row>
    <row r="130" spans="1:15" s="17" customFormat="1" x14ac:dyDescent="0.2">
      <c r="A130" s="51" t="s">
        <v>133</v>
      </c>
      <c r="B130" s="52">
        <v>9000</v>
      </c>
      <c r="C130" s="53">
        <f ca="1">C12+C24+C27+C29+C31+C35+C38+C50+C68+C73+C75+C77+C92+C99+C104+C114+C116+C119</f>
        <v>20936382141.02771</v>
      </c>
      <c r="D130" s="53">
        <f ca="1">D12+D24+D27+D29+D31+D35+D38+D50+D68+D73+D75+D77+D92+D99+D104+D114+D116+D119</f>
        <v>98288117601.536911</v>
      </c>
      <c r="E130" s="53">
        <f ca="1">E12+E24+E27+E29+E31+E35+E38+E50+E68+E73+E75+E77+E92+E99+E104+E114+E116+E119</f>
        <v>22524362515.072594</v>
      </c>
      <c r="F130" s="53">
        <f ca="1">F12+F24+F27+F29+F31+F35+F38+F50+F68+F73+F75+F77+F92+F99+F104+F114+F116+F119</f>
        <v>33945797854.263252</v>
      </c>
      <c r="G130" s="53">
        <f ca="1">G12+G24+G27+G29+G31+G35+G38+G50+G68+G73+G75+G77+G92+G99+G104+G114+G116+G119</f>
        <v>4572886913.5241041</v>
      </c>
      <c r="H130" s="53">
        <f t="shared" ca="1" si="18"/>
        <v>180267547025.42456</v>
      </c>
      <c r="J130" s="54">
        <f t="shared" ca="1" si="20"/>
        <v>0.11614060592988978</v>
      </c>
      <c r="K130" s="54">
        <f t="shared" ca="1" si="20"/>
        <v>0.54523467603225639</v>
      </c>
      <c r="L130" s="54">
        <f t="shared" ca="1" si="20"/>
        <v>0.12494962563558822</v>
      </c>
      <c r="M130" s="54">
        <f t="shared" ca="1" si="20"/>
        <v>0.18830787024286522</v>
      </c>
      <c r="N130" s="54">
        <f t="shared" ca="1" si="20"/>
        <v>2.5367222159400404E-2</v>
      </c>
      <c r="O130" s="54">
        <f t="shared" ca="1" si="20"/>
        <v>1</v>
      </c>
    </row>
    <row r="131" spans="1:15" s="17" customFormat="1" x14ac:dyDescent="0.2">
      <c r="A131" s="55" t="s">
        <v>134</v>
      </c>
      <c r="B131" s="56">
        <v>9001</v>
      </c>
      <c r="C131" s="57">
        <f ca="1">+C129</f>
        <v>3233166823.7242718</v>
      </c>
      <c r="D131" s="57">
        <f ca="1">+D129</f>
        <v>3006473379.8423548</v>
      </c>
      <c r="E131" s="57">
        <f ca="1">+E129</f>
        <v>17245376728.487682</v>
      </c>
      <c r="F131" s="57">
        <f ca="1">+F129</f>
        <v>219937709.08067304</v>
      </c>
      <c r="G131" s="57">
        <f ca="1">+G129</f>
        <v>204699276.63104597</v>
      </c>
      <c r="H131" s="57">
        <f t="shared" ca="1" si="18"/>
        <v>23909653917.766029</v>
      </c>
      <c r="J131" s="58">
        <f t="shared" ca="1" si="20"/>
        <v>0.13522432548979191</v>
      </c>
      <c r="K131" s="58">
        <f t="shared" ca="1" si="20"/>
        <v>0.12574307391410627</v>
      </c>
      <c r="L131" s="58">
        <f t="shared" ca="1" si="20"/>
        <v>0.72127253651603607</v>
      </c>
      <c r="M131" s="58">
        <f t="shared" ca="1" si="20"/>
        <v>9.1986989789613251E-3</v>
      </c>
      <c r="N131" s="58">
        <f t="shared" ca="1" si="20"/>
        <v>8.5613651011043918E-3</v>
      </c>
      <c r="O131" s="58">
        <f t="shared" ca="1" si="20"/>
        <v>1</v>
      </c>
    </row>
    <row r="132" spans="1:15" s="17" customFormat="1" ht="13.5" thickBot="1" x14ac:dyDescent="0.25">
      <c r="A132" s="59" t="s">
        <v>135</v>
      </c>
      <c r="B132" s="60">
        <v>9002</v>
      </c>
      <c r="C132" s="61">
        <f ca="1">+C130+C131</f>
        <v>24169548964.751984</v>
      </c>
      <c r="D132" s="61">
        <f ca="1">+D130+D131</f>
        <v>101294590981.37927</v>
      </c>
      <c r="E132" s="61">
        <f ca="1">+E130+E131</f>
        <v>39769739243.560272</v>
      </c>
      <c r="F132" s="61">
        <f ca="1">+F130+F131</f>
        <v>34165735563.343925</v>
      </c>
      <c r="G132" s="61">
        <f ca="1">+G130+G131</f>
        <v>4777586190.1551504</v>
      </c>
      <c r="H132" s="61">
        <f t="shared" ca="1" si="18"/>
        <v>204177200943.19061</v>
      </c>
      <c r="J132" s="62">
        <f t="shared" ca="1" si="20"/>
        <v>0.11837535656822339</v>
      </c>
      <c r="K132" s="62">
        <f t="shared" ca="1" si="20"/>
        <v>0.49611117457508414</v>
      </c>
      <c r="L132" s="62">
        <f t="shared" ca="1" si="20"/>
        <v>0.19478050957621676</v>
      </c>
      <c r="M132" s="62">
        <f t="shared" ca="1" si="20"/>
        <v>0.16733374444118299</v>
      </c>
      <c r="N132" s="62">
        <f t="shared" ca="1" si="20"/>
        <v>2.3399214839292685E-2</v>
      </c>
      <c r="O132" s="62">
        <f t="shared" ca="1" si="20"/>
        <v>1</v>
      </c>
    </row>
    <row r="133" spans="1:15" s="17" customFormat="1" x14ac:dyDescent="0.2">
      <c r="A133" s="63"/>
      <c r="B133" s="63"/>
    </row>
    <row r="134" spans="1:15" s="17" customFormat="1" x14ac:dyDescent="0.2">
      <c r="A134" s="87" t="s">
        <v>357</v>
      </c>
      <c r="B134" s="63"/>
    </row>
    <row r="135" spans="1:15" s="17" customFormat="1" x14ac:dyDescent="0.2">
      <c r="A135" s="87" t="s">
        <v>358</v>
      </c>
      <c r="B135" s="63"/>
    </row>
    <row r="136" spans="1:15" s="17" customFormat="1" x14ac:dyDescent="0.2">
      <c r="A136" s="87" t="s">
        <v>360</v>
      </c>
      <c r="B136" s="63"/>
    </row>
    <row r="137" spans="1:15" s="17" customFormat="1" x14ac:dyDescent="0.2">
      <c r="A137" s="87"/>
      <c r="B137" s="63"/>
    </row>
    <row r="138" spans="1:15" s="17" customFormat="1" x14ac:dyDescent="0.2">
      <c r="A138" s="87" t="s">
        <v>359</v>
      </c>
      <c r="B138" s="63"/>
    </row>
    <row r="139" spans="1:15" s="17" customFormat="1" x14ac:dyDescent="0.2">
      <c r="A139" s="63"/>
      <c r="B139" s="63"/>
    </row>
    <row r="140" spans="1:15" s="17" customFormat="1" x14ac:dyDescent="0.2">
      <c r="A140" s="63"/>
      <c r="B140" s="63"/>
    </row>
    <row r="141" spans="1:15" s="17" customFormat="1" x14ac:dyDescent="0.2">
      <c r="A141" s="63"/>
      <c r="B141" s="63"/>
    </row>
    <row r="142" spans="1:15" s="17" customFormat="1" x14ac:dyDescent="0.2">
      <c r="A142" s="63"/>
      <c r="B142" s="63"/>
    </row>
    <row r="143" spans="1:15" s="17" customFormat="1" x14ac:dyDescent="0.2">
      <c r="A143" s="63"/>
      <c r="B143" s="63"/>
    </row>
    <row r="144" spans="1:15" s="17" customFormat="1" x14ac:dyDescent="0.2">
      <c r="A144" s="63"/>
      <c r="B144" s="63"/>
    </row>
    <row r="145" spans="1:2" s="17" customFormat="1" x14ac:dyDescent="0.2">
      <c r="A145" s="63"/>
      <c r="B145" s="63"/>
    </row>
    <row r="146" spans="1:2" s="17" customFormat="1" x14ac:dyDescent="0.2">
      <c r="A146" s="63"/>
      <c r="B146" s="63"/>
    </row>
    <row r="147" spans="1:2" s="17" customFormat="1" x14ac:dyDescent="0.2">
      <c r="A147" s="63"/>
      <c r="B147" s="63"/>
    </row>
    <row r="148" spans="1:2" s="17" customFormat="1" x14ac:dyDescent="0.2">
      <c r="A148" s="63"/>
      <c r="B148" s="63"/>
    </row>
    <row r="149" spans="1:2" s="17" customFormat="1" x14ac:dyDescent="0.2">
      <c r="A149" s="63"/>
      <c r="B149" s="63"/>
    </row>
    <row r="150" spans="1:2" s="17" customFormat="1" x14ac:dyDescent="0.2">
      <c r="A150" s="63"/>
      <c r="B150" s="63"/>
    </row>
    <row r="151" spans="1:2" s="17" customFormat="1" x14ac:dyDescent="0.2">
      <c r="A151" s="63"/>
      <c r="B151" s="63"/>
    </row>
    <row r="152" spans="1:2" s="17" customFormat="1" x14ac:dyDescent="0.2">
      <c r="A152" s="63"/>
      <c r="B152" s="63"/>
    </row>
    <row r="153" spans="1:2" s="17" customFormat="1" x14ac:dyDescent="0.2">
      <c r="A153" s="63"/>
      <c r="B153" s="63"/>
    </row>
    <row r="154" spans="1:2" s="17" customFormat="1" x14ac:dyDescent="0.2">
      <c r="A154" s="63"/>
      <c r="B154" s="63"/>
    </row>
    <row r="155" spans="1:2" s="17" customFormat="1" x14ac:dyDescent="0.2">
      <c r="A155" s="63"/>
      <c r="B155" s="63"/>
    </row>
    <row r="156" spans="1:2" s="17" customFormat="1" x14ac:dyDescent="0.2">
      <c r="A156" s="63"/>
      <c r="B156" s="63"/>
    </row>
    <row r="157" spans="1:2" s="17" customFormat="1" x14ac:dyDescent="0.2">
      <c r="A157" s="63"/>
      <c r="B157" s="63"/>
    </row>
    <row r="158" spans="1:2" s="17" customFormat="1" x14ac:dyDescent="0.2">
      <c r="A158" s="63"/>
      <c r="B158" s="63"/>
    </row>
    <row r="159" spans="1:2" s="17" customFormat="1" x14ac:dyDescent="0.2">
      <c r="A159" s="63"/>
      <c r="B159" s="63"/>
    </row>
    <row r="160" spans="1:2" s="17" customFormat="1" x14ac:dyDescent="0.2">
      <c r="A160" s="63"/>
      <c r="B160" s="63"/>
    </row>
    <row r="161" spans="1:15" s="17" customFormat="1" x14ac:dyDescent="0.2">
      <c r="A161" s="63"/>
      <c r="B161" s="63"/>
    </row>
    <row r="162" spans="1:15" s="17" customFormat="1" x14ac:dyDescent="0.2">
      <c r="A162" s="63"/>
      <c r="B162" s="63"/>
    </row>
    <row r="163" spans="1:15" s="17" customFormat="1" x14ac:dyDescent="0.2">
      <c r="A163" s="63"/>
      <c r="B163" s="63"/>
    </row>
    <row r="164" spans="1:15" s="17" customFormat="1" x14ac:dyDescent="0.2">
      <c r="A164" s="63"/>
      <c r="B164" s="63"/>
    </row>
    <row r="165" spans="1:15" s="17" customFormat="1" x14ac:dyDescent="0.2">
      <c r="A165" s="63"/>
      <c r="B165" s="63"/>
    </row>
    <row r="166" spans="1:15" s="17" customFormat="1" x14ac:dyDescent="0.2">
      <c r="A166" s="63"/>
      <c r="B166" s="63"/>
    </row>
    <row r="167" spans="1:15" s="17" customFormat="1" x14ac:dyDescent="0.2">
      <c r="A167" s="63"/>
      <c r="B167" s="63"/>
    </row>
    <row r="168" spans="1:15" s="17" customFormat="1" x14ac:dyDescent="0.2">
      <c r="A168" s="63"/>
      <c r="B168" s="63"/>
    </row>
    <row r="169" spans="1:15" s="17" customFormat="1" x14ac:dyDescent="0.2">
      <c r="A169" s="63"/>
      <c r="B169" s="63"/>
    </row>
    <row r="170" spans="1:15" s="17" customFormat="1" x14ac:dyDescent="0.2">
      <c r="A170" s="63"/>
      <c r="B170" s="63"/>
    </row>
    <row r="171" spans="1:15" s="17" customFormat="1" x14ac:dyDescent="0.2">
      <c r="A171" s="63"/>
      <c r="B171" s="63"/>
    </row>
    <row r="172" spans="1:15" s="17" customFormat="1" x14ac:dyDescent="0.2">
      <c r="A172" s="63"/>
      <c r="B172" s="63"/>
    </row>
    <row r="173" spans="1:15" s="17" customFormat="1" x14ac:dyDescent="0.2">
      <c r="A173" s="63"/>
      <c r="B173" s="63"/>
    </row>
    <row r="174" spans="1:15" s="17" customFormat="1" x14ac:dyDescent="0.2">
      <c r="A174" s="63"/>
      <c r="B174" s="63"/>
    </row>
    <row r="175" spans="1:15" s="17" customFormat="1" x14ac:dyDescent="0.2">
      <c r="A175" s="63"/>
      <c r="B175" s="63"/>
    </row>
    <row r="176" spans="1:15" x14ac:dyDescent="0.2">
      <c r="A176" s="63"/>
      <c r="B176" s="63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</sheetData>
  <mergeCells count="17">
    <mergeCell ref="A38:B38"/>
    <mergeCell ref="E1:F1"/>
    <mergeCell ref="C4:H4"/>
    <mergeCell ref="J4:O4"/>
    <mergeCell ref="C5:H5"/>
    <mergeCell ref="J5:O5"/>
    <mergeCell ref="A12:B12"/>
    <mergeCell ref="A24:B24"/>
    <mergeCell ref="A27:B27"/>
    <mergeCell ref="A29:B29"/>
    <mergeCell ref="A31:B31"/>
    <mergeCell ref="A35:B35"/>
    <mergeCell ref="A50:B50"/>
    <mergeCell ref="A68:B68"/>
    <mergeCell ref="A73:B73"/>
    <mergeCell ref="A75:B75"/>
    <mergeCell ref="A77:B77"/>
  </mergeCells>
  <dataValidations count="1">
    <dataValidation type="list" allowBlank="1" showInputMessage="1" showErrorMessage="1" sqref="C4:H4" xr:uid="{D28C8EA3-C620-451A-9F0E-98C33C2E9DC2}">
      <formula1>"TÜM ŞİRKETLER,HAYATDIŞI SİGORTA ŞİRKETLERİ,HAYAT VE EMEKLİLİK ŞİRKETLERİ"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B1EC-7534-4223-909E-3124377B74AB}">
  <sheetPr>
    <tabColor theme="2" tint="-0.499984740745262"/>
  </sheetPr>
  <dimension ref="A1:DD172"/>
  <sheetViews>
    <sheetView showGridLines="0" zoomScale="80" zoomScaleNormal="80" workbookViewId="0">
      <pane xSplit="3" ySplit="6" topLeftCell="D7" activePane="bottomRight" state="frozen"/>
      <selection activeCell="O135" sqref="O135"/>
      <selection pane="topRight" activeCell="O135" sqref="O135"/>
      <selection pane="bottomLeft" activeCell="O135" sqref="O135"/>
      <selection pane="bottomRight" activeCell="D4" sqref="D4:I4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9" width="15.7109375" style="3" customWidth="1"/>
    <col min="10" max="10" width="2.140625" style="3" customWidth="1"/>
    <col min="11" max="16" width="15.7109375" style="3" customWidth="1"/>
    <col min="17" max="17" width="12.85546875" style="3" customWidth="1"/>
    <col min="18" max="18" width="14.140625" style="3" customWidth="1"/>
    <col min="19" max="92" width="9.140625" style="3"/>
    <col min="93" max="93" width="9.140625" style="64"/>
    <col min="94" max="94" width="9.140625" style="64" customWidth="1"/>
    <col min="95" max="104" width="9.140625" style="64"/>
    <col min="105" max="106" width="9.140625" style="69"/>
    <col min="107" max="108" width="9.140625" style="64"/>
    <col min="109" max="16384" width="9.140625" style="3"/>
  </cols>
  <sheetData>
    <row r="1" spans="1:96" ht="15" customHeight="1" x14ac:dyDescent="0.25">
      <c r="A1" s="1" t="s">
        <v>0</v>
      </c>
      <c r="B1" s="2"/>
      <c r="C1" s="2"/>
      <c r="F1" s="79" t="s">
        <v>1</v>
      </c>
      <c r="G1" s="80"/>
    </row>
    <row r="2" spans="1:96" ht="15" customHeight="1" x14ac:dyDescent="0.25">
      <c r="A2" s="1" t="s">
        <v>136</v>
      </c>
      <c r="B2" s="2"/>
      <c r="C2" s="2"/>
    </row>
    <row r="3" spans="1:96" ht="15" customHeight="1" x14ac:dyDescent="0.25">
      <c r="A3" s="4" t="s">
        <v>356</v>
      </c>
      <c r="B3" s="2"/>
      <c r="C3" s="2"/>
      <c r="CQ3" s="64" t="s">
        <v>137</v>
      </c>
      <c r="CR3" s="64">
        <v>701</v>
      </c>
    </row>
    <row r="4" spans="1:96" ht="22.5" customHeight="1" x14ac:dyDescent="0.2">
      <c r="D4" s="81" t="s">
        <v>138</v>
      </c>
      <c r="E4" s="82"/>
      <c r="F4" s="82"/>
      <c r="G4" s="82"/>
      <c r="H4" s="82"/>
      <c r="I4" s="83"/>
      <c r="K4" s="81" t="str">
        <f>D4</f>
        <v>715-Zorunlu Trafik (Yeşil Kart Hariç)</v>
      </c>
      <c r="L4" s="82"/>
      <c r="M4" s="82"/>
      <c r="N4" s="82"/>
      <c r="O4" s="82"/>
      <c r="P4" s="83"/>
      <c r="CQ4" s="64" t="s">
        <v>139</v>
      </c>
      <c r="CR4" s="64">
        <v>702</v>
      </c>
    </row>
    <row r="5" spans="1:96" ht="22.5" customHeight="1" x14ac:dyDescent="0.2">
      <c r="D5" s="81" t="s">
        <v>4</v>
      </c>
      <c r="E5" s="82"/>
      <c r="F5" s="82"/>
      <c r="G5" s="82"/>
      <c r="H5" s="82"/>
      <c r="I5" s="83"/>
      <c r="K5" s="81" t="s">
        <v>5</v>
      </c>
      <c r="L5" s="82"/>
      <c r="M5" s="82"/>
      <c r="N5" s="82"/>
      <c r="O5" s="82"/>
      <c r="P5" s="83"/>
      <c r="CQ5" s="64" t="s">
        <v>140</v>
      </c>
      <c r="CR5" s="64">
        <v>703</v>
      </c>
    </row>
    <row r="6" spans="1:96" ht="79.5" customHeight="1" x14ac:dyDescent="0.2">
      <c r="A6" s="65" t="s">
        <v>141</v>
      </c>
      <c r="B6" s="65" t="s">
        <v>142</v>
      </c>
      <c r="C6" s="65" t="s">
        <v>143</v>
      </c>
      <c r="D6" s="7" t="s">
        <v>8</v>
      </c>
      <c r="E6" s="8" t="s">
        <v>9</v>
      </c>
      <c r="F6" s="9" t="s">
        <v>10</v>
      </c>
      <c r="G6" s="10" t="s">
        <v>11</v>
      </c>
      <c r="H6" s="11" t="s">
        <v>12</v>
      </c>
      <c r="I6" s="12" t="s">
        <v>13</v>
      </c>
      <c r="K6" s="7" t="s">
        <v>8</v>
      </c>
      <c r="L6" s="8" t="s">
        <v>9</v>
      </c>
      <c r="M6" s="9" t="s">
        <v>10</v>
      </c>
      <c r="N6" s="10" t="s">
        <v>11</v>
      </c>
      <c r="O6" s="11" t="s">
        <v>12</v>
      </c>
      <c r="P6" s="12" t="s">
        <v>13</v>
      </c>
      <c r="CQ6" s="64" t="s">
        <v>144</v>
      </c>
      <c r="CR6" s="64">
        <v>704</v>
      </c>
    </row>
    <row r="7" spans="1:96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IFERROR(INDIRECT("'"&amp;D$6&amp;"'!"&amp;ADDRESS(MATCH($B7,INDIRECT("'"&amp;$D$6&amp;"'!$B$1:$B$1095"),0),MATCH(VLOOKUP($D$4,$CQ:$CR,2,0),INDIRECT("'"&amp;$D$6&amp;"'!5:5"),0))),0)</f>
        <v>0</v>
      </c>
      <c r="E7" s="22">
        <f t="shared" ref="E7:E70" ca="1" si="1">IFERROR(INDIRECT("'"&amp;E$6&amp;"'!"&amp;ADDRESS(MATCH($B7,INDIRECT("'"&amp;$E$6&amp;"'!$B$1:$B$1095"),0),MATCH(VLOOKUP($D$4,$CQ:$CR,2,0),INDIRECT("'"&amp;$E$6&amp;"'!5:5"),0))),0)</f>
        <v>0</v>
      </c>
      <c r="F7" s="22">
        <f t="shared" ref="F7:F70" ca="1" si="2">IFERROR(INDIRECT("'"&amp;F$6&amp;"'!"&amp;ADDRESS(MATCH($B7,INDIRECT("'"&amp;$F$6&amp;"'!$B$1:$B$1095"),0),MATCH(VLOOKUP($D$4,$CQ:$CR,2,0),INDIRECT("'"&amp;$F$6&amp;"'!5:5"),0))),0)</f>
        <v>0</v>
      </c>
      <c r="G7" s="22">
        <f t="shared" ref="G7:G70" ca="1" si="3">IFERROR(INDIRECT("'"&amp;G$6&amp;"'!"&amp;ADDRESS(MATCH($B7,INDIRECT("'"&amp;$G$6&amp;"'!$B$1:$B$1095"),0),MATCH(VLOOKUP($D$4,$CQ:$CR,2,0),INDIRECT("'"&amp;$G$6&amp;"'!5:5"),0))),0)</f>
        <v>0</v>
      </c>
      <c r="H7" s="22">
        <f t="shared" ref="H7:H70" ca="1" si="4">IFERROR(INDIRECT("'"&amp;H$6&amp;"'!"&amp;ADDRESS(MATCH($B7,INDIRECT("'"&amp;$H$6&amp;"'!$B$1:$B$1095"),0),MATCH(VLOOKUP($D$4,$CQ:$CR,2,0),INDIRECT("'"&amp;$H$6&amp;"'!5:5"),0))),0)</f>
        <v>0</v>
      </c>
      <c r="I7" s="57">
        <f ca="1">SUM(D7:H7)</f>
        <v>0</v>
      </c>
      <c r="J7" s="17"/>
      <c r="K7" s="24">
        <f t="shared" ref="K7:P22" ca="1" si="5">IF($I7=0,0,D7/$I7)</f>
        <v>0</v>
      </c>
      <c r="L7" s="24">
        <f t="shared" ca="1" si="5"/>
        <v>0</v>
      </c>
      <c r="M7" s="24">
        <f t="shared" ca="1" si="5"/>
        <v>0</v>
      </c>
      <c r="N7" s="24">
        <f t="shared" ca="1" si="5"/>
        <v>0</v>
      </c>
      <c r="O7" s="24">
        <f t="shared" ca="1" si="5"/>
        <v>0</v>
      </c>
      <c r="P7" s="58">
        <f t="shared" ca="1" si="5"/>
        <v>0</v>
      </c>
      <c r="CQ7" s="64" t="s">
        <v>147</v>
      </c>
      <c r="CR7" s="64">
        <v>706</v>
      </c>
    </row>
    <row r="8" spans="1:96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81426505.490000069</v>
      </c>
      <c r="E8" s="22">
        <f t="shared" ca="1" si="1"/>
        <v>316534418.27999997</v>
      </c>
      <c r="F8" s="22">
        <f t="shared" ca="1" si="2"/>
        <v>28352871.449999999</v>
      </c>
      <c r="G8" s="22">
        <f t="shared" ca="1" si="3"/>
        <v>22150884.84</v>
      </c>
      <c r="H8" s="22">
        <f t="shared" ca="1" si="4"/>
        <v>0</v>
      </c>
      <c r="I8" s="57">
        <f t="shared" ref="I8:I21" ca="1" si="6">SUM(D8:H8)</f>
        <v>448464680.06</v>
      </c>
      <c r="J8" s="17"/>
      <c r="K8" s="24">
        <f t="shared" ca="1" si="5"/>
        <v>0.18156726518375099</v>
      </c>
      <c r="L8" s="24">
        <f t="shared" ca="1" si="5"/>
        <v>0.70581794365088213</v>
      </c>
      <c r="M8" s="24">
        <f t="shared" ca="1" si="5"/>
        <v>6.3222083500994272E-2</v>
      </c>
      <c r="N8" s="24">
        <f t="shared" ca="1" si="5"/>
        <v>4.9392707664372669E-2</v>
      </c>
      <c r="O8" s="24">
        <f t="shared" ca="1" si="5"/>
        <v>0</v>
      </c>
      <c r="P8" s="58">
        <f t="shared" ca="1" si="5"/>
        <v>1</v>
      </c>
      <c r="CQ8" s="64" t="s">
        <v>149</v>
      </c>
      <c r="CR8" s="64">
        <v>710</v>
      </c>
    </row>
    <row r="9" spans="1:96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112679324.25999999</v>
      </c>
      <c r="E9" s="22">
        <f t="shared" ca="1" si="1"/>
        <v>1603780086.7299998</v>
      </c>
      <c r="F9" s="22">
        <f t="shared" ca="1" si="2"/>
        <v>28872272.75</v>
      </c>
      <c r="G9" s="22">
        <f t="shared" ca="1" si="3"/>
        <v>113530460.33</v>
      </c>
      <c r="H9" s="22">
        <f t="shared" ca="1" si="4"/>
        <v>0</v>
      </c>
      <c r="I9" s="57">
        <f t="shared" ca="1" si="6"/>
        <v>1858862144.0699997</v>
      </c>
      <c r="J9" s="17"/>
      <c r="K9" s="24">
        <f t="shared" ca="1" si="5"/>
        <v>6.0617364563295334E-2</v>
      </c>
      <c r="L9" s="24">
        <f t="shared" ca="1" si="5"/>
        <v>0.86277516159348167</v>
      </c>
      <c r="M9" s="24">
        <f t="shared" ca="1" si="5"/>
        <v>1.5532229133885007E-2</v>
      </c>
      <c r="N9" s="24">
        <f t="shared" ca="1" si="5"/>
        <v>6.1075244709338034E-2</v>
      </c>
      <c r="O9" s="24">
        <f t="shared" ca="1" si="5"/>
        <v>0</v>
      </c>
      <c r="P9" s="58">
        <f t="shared" ca="1" si="5"/>
        <v>1</v>
      </c>
      <c r="CQ9" s="64" t="s">
        <v>151</v>
      </c>
      <c r="CR9" s="64">
        <v>711</v>
      </c>
    </row>
    <row r="10" spans="1:96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355581954.09999299</v>
      </c>
      <c r="E10" s="22">
        <f t="shared" ca="1" si="1"/>
        <v>1309713126.1300299</v>
      </c>
      <c r="F10" s="22">
        <f t="shared" ca="1" si="2"/>
        <v>114938874.53000499</v>
      </c>
      <c r="G10" s="22">
        <f t="shared" ca="1" si="3"/>
        <v>64615322.209998898</v>
      </c>
      <c r="H10" s="22">
        <f t="shared" ca="1" si="4"/>
        <v>0</v>
      </c>
      <c r="I10" s="57">
        <f t="shared" ca="1" si="6"/>
        <v>1844849276.9700267</v>
      </c>
      <c r="J10" s="17"/>
      <c r="K10" s="24">
        <f t="shared" ca="1" si="5"/>
        <v>0.19274309209910059</v>
      </c>
      <c r="L10" s="24">
        <f t="shared" ca="1" si="5"/>
        <v>0.70992960914460046</v>
      </c>
      <c r="M10" s="24">
        <f t="shared" ca="1" si="5"/>
        <v>6.2302582636333391E-2</v>
      </c>
      <c r="N10" s="24">
        <f t="shared" ca="1" si="5"/>
        <v>3.5024716119965556E-2</v>
      </c>
      <c r="O10" s="24">
        <f t="shared" ca="1" si="5"/>
        <v>0</v>
      </c>
      <c r="P10" s="58">
        <f t="shared" ca="1" si="5"/>
        <v>1</v>
      </c>
      <c r="CQ10" s="64" t="s">
        <v>153</v>
      </c>
      <c r="CR10" s="64">
        <v>712</v>
      </c>
    </row>
    <row r="11" spans="1:96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126782720.19999999</v>
      </c>
      <c r="E11" s="22">
        <f t="shared" ca="1" si="1"/>
        <v>1263199234.2902</v>
      </c>
      <c r="F11" s="22">
        <f t="shared" ca="1" si="2"/>
        <v>0</v>
      </c>
      <c r="G11" s="22">
        <f t="shared" ca="1" si="3"/>
        <v>174908010.29949999</v>
      </c>
      <c r="H11" s="22">
        <f t="shared" ca="1" si="4"/>
        <v>0</v>
      </c>
      <c r="I11" s="57">
        <f t="shared" ca="1" si="6"/>
        <v>1564889964.7897</v>
      </c>
      <c r="J11" s="17"/>
      <c r="K11" s="24">
        <f t="shared" ca="1" si="5"/>
        <v>8.1017019121237613E-2</v>
      </c>
      <c r="L11" s="24">
        <f t="shared" ca="1" si="5"/>
        <v>0.807212815413483</v>
      </c>
      <c r="M11" s="24">
        <f t="shared" ca="1" si="5"/>
        <v>0</v>
      </c>
      <c r="N11" s="24">
        <f t="shared" ca="1" si="5"/>
        <v>0.11177016546527938</v>
      </c>
      <c r="O11" s="24">
        <f t="shared" ca="1" si="5"/>
        <v>0</v>
      </c>
      <c r="P11" s="58">
        <f t="shared" ca="1" si="5"/>
        <v>1</v>
      </c>
      <c r="CQ11" s="64" t="s">
        <v>155</v>
      </c>
      <c r="CR11" s="64">
        <v>713</v>
      </c>
    </row>
    <row r="12" spans="1:96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1"/>
        <v>0</v>
      </c>
      <c r="F12" s="22">
        <f t="shared" ca="1" si="2"/>
        <v>0</v>
      </c>
      <c r="G12" s="22">
        <f t="shared" ca="1" si="3"/>
        <v>0</v>
      </c>
      <c r="H12" s="22">
        <f t="shared" ca="1" si="4"/>
        <v>0</v>
      </c>
      <c r="I12" s="57">
        <f t="shared" ca="1" si="6"/>
        <v>0</v>
      </c>
      <c r="J12" s="17"/>
      <c r="K12" s="24">
        <f t="shared" ca="1" si="5"/>
        <v>0</v>
      </c>
      <c r="L12" s="24">
        <f t="shared" ca="1" si="5"/>
        <v>0</v>
      </c>
      <c r="M12" s="24">
        <f t="shared" ca="1" si="5"/>
        <v>0</v>
      </c>
      <c r="N12" s="24">
        <f t="shared" ca="1" si="5"/>
        <v>0</v>
      </c>
      <c r="O12" s="24">
        <f t="shared" ca="1" si="5"/>
        <v>0</v>
      </c>
      <c r="P12" s="58">
        <f t="shared" ca="1" si="5"/>
        <v>0</v>
      </c>
      <c r="CQ12" s="64" t="s">
        <v>157</v>
      </c>
      <c r="CR12" s="64">
        <v>714</v>
      </c>
    </row>
    <row r="13" spans="1:96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119107267.49000001</v>
      </c>
      <c r="E13" s="22">
        <f t="shared" ca="1" si="1"/>
        <v>1026383226.0300001</v>
      </c>
      <c r="F13" s="22">
        <f t="shared" ca="1" si="2"/>
        <v>0</v>
      </c>
      <c r="G13" s="22">
        <f t="shared" ca="1" si="3"/>
        <v>280832574.61000001</v>
      </c>
      <c r="H13" s="22">
        <f t="shared" ca="1" si="4"/>
        <v>0</v>
      </c>
      <c r="I13" s="57">
        <f t="shared" ca="1" si="6"/>
        <v>1426323068.1300001</v>
      </c>
      <c r="J13" s="17"/>
      <c r="K13" s="24">
        <f t="shared" ca="1" si="5"/>
        <v>8.3506514163132192E-2</v>
      </c>
      <c r="L13" s="24">
        <f t="shared" ca="1" si="5"/>
        <v>0.7196008036073156</v>
      </c>
      <c r="M13" s="24">
        <f t="shared" ca="1" si="5"/>
        <v>0</v>
      </c>
      <c r="N13" s="24">
        <f t="shared" ca="1" si="5"/>
        <v>0.19689268222955217</v>
      </c>
      <c r="O13" s="24">
        <f t="shared" ca="1" si="5"/>
        <v>0</v>
      </c>
      <c r="P13" s="58">
        <f t="shared" ca="1" si="5"/>
        <v>1</v>
      </c>
      <c r="CQ13" s="64" t="s">
        <v>138</v>
      </c>
      <c r="CR13" s="64">
        <v>715</v>
      </c>
    </row>
    <row r="14" spans="1:96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85173471.799999997</v>
      </c>
      <c r="E14" s="22">
        <f t="shared" ca="1" si="1"/>
        <v>1210280708.5799997</v>
      </c>
      <c r="F14" s="22">
        <f t="shared" ca="1" si="2"/>
        <v>13958681.070000056</v>
      </c>
      <c r="G14" s="22">
        <f t="shared" ca="1" si="3"/>
        <v>121469792.09000005</v>
      </c>
      <c r="H14" s="22">
        <f t="shared" ca="1" si="4"/>
        <v>0</v>
      </c>
      <c r="I14" s="57">
        <f t="shared" ca="1" si="6"/>
        <v>1430882653.54</v>
      </c>
      <c r="J14" s="17"/>
      <c r="K14" s="24">
        <f t="shared" ca="1" si="5"/>
        <v>5.9525127088011762E-2</v>
      </c>
      <c r="L14" s="24">
        <f t="shared" ca="1" si="5"/>
        <v>0.84582806674311717</v>
      </c>
      <c r="M14" s="24">
        <f t="shared" ca="1" si="5"/>
        <v>9.7552940735330853E-3</v>
      </c>
      <c r="N14" s="24">
        <f t="shared" ca="1" si="5"/>
        <v>8.4891512095337865E-2</v>
      </c>
      <c r="O14" s="24">
        <f t="shared" ca="1" si="5"/>
        <v>0</v>
      </c>
      <c r="P14" s="58">
        <f t="shared" ca="1" si="5"/>
        <v>1</v>
      </c>
      <c r="CQ14" s="64" t="s">
        <v>160</v>
      </c>
      <c r="CR14" s="64">
        <v>903</v>
      </c>
    </row>
    <row r="15" spans="1:96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1"/>
        <v>0</v>
      </c>
      <c r="F15" s="22">
        <f t="shared" ca="1" si="2"/>
        <v>0</v>
      </c>
      <c r="G15" s="22">
        <f t="shared" ca="1" si="3"/>
        <v>0</v>
      </c>
      <c r="H15" s="22">
        <f t="shared" ca="1" si="4"/>
        <v>0</v>
      </c>
      <c r="I15" s="57">
        <f t="shared" ca="1" si="6"/>
        <v>0</v>
      </c>
      <c r="J15" s="17"/>
      <c r="K15" s="24">
        <f t="shared" ca="1" si="5"/>
        <v>0</v>
      </c>
      <c r="L15" s="24">
        <f t="shared" ca="1" si="5"/>
        <v>0</v>
      </c>
      <c r="M15" s="24">
        <f t="shared" ca="1" si="5"/>
        <v>0</v>
      </c>
      <c r="N15" s="24">
        <f t="shared" ca="1" si="5"/>
        <v>0</v>
      </c>
      <c r="O15" s="24">
        <f t="shared" ca="1" si="5"/>
        <v>0</v>
      </c>
      <c r="P15" s="58">
        <f t="shared" ca="1" si="5"/>
        <v>0</v>
      </c>
      <c r="CQ15" s="64" t="s">
        <v>162</v>
      </c>
      <c r="CR15" s="64">
        <v>716</v>
      </c>
    </row>
    <row r="16" spans="1:96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1"/>
        <v>0</v>
      </c>
      <c r="F16" s="22">
        <f t="shared" ca="1" si="2"/>
        <v>0</v>
      </c>
      <c r="G16" s="22">
        <f t="shared" ca="1" si="3"/>
        <v>0</v>
      </c>
      <c r="H16" s="22">
        <f t="shared" ca="1" si="4"/>
        <v>0</v>
      </c>
      <c r="I16" s="57">
        <f t="shared" ca="1" si="6"/>
        <v>0</v>
      </c>
      <c r="J16" s="17"/>
      <c r="K16" s="24">
        <f t="shared" ca="1" si="5"/>
        <v>0</v>
      </c>
      <c r="L16" s="24">
        <f t="shared" ca="1" si="5"/>
        <v>0</v>
      </c>
      <c r="M16" s="24">
        <f t="shared" ca="1" si="5"/>
        <v>0</v>
      </c>
      <c r="N16" s="24">
        <f t="shared" ca="1" si="5"/>
        <v>0</v>
      </c>
      <c r="O16" s="24">
        <f t="shared" ca="1" si="5"/>
        <v>0</v>
      </c>
      <c r="P16" s="58">
        <f t="shared" ca="1" si="5"/>
        <v>0</v>
      </c>
      <c r="CQ16" s="64" t="s">
        <v>164</v>
      </c>
      <c r="CR16" s="64">
        <v>717</v>
      </c>
    </row>
    <row r="17" spans="1:96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516959.67</v>
      </c>
      <c r="E17" s="22">
        <f t="shared" ca="1" si="1"/>
        <v>430565901.36000001</v>
      </c>
      <c r="F17" s="22">
        <f t="shared" ca="1" si="2"/>
        <v>0</v>
      </c>
      <c r="G17" s="22">
        <f t="shared" ca="1" si="3"/>
        <v>11706282.029999999</v>
      </c>
      <c r="H17" s="22">
        <f t="shared" ca="1" si="4"/>
        <v>15225383.130000001</v>
      </c>
      <c r="I17" s="57">
        <f t="shared" ca="1" si="6"/>
        <v>458014526.19</v>
      </c>
      <c r="J17" s="17"/>
      <c r="K17" s="24">
        <f t="shared" ca="1" si="5"/>
        <v>1.1286971055270581E-3</v>
      </c>
      <c r="L17" s="24">
        <f t="shared" ca="1" si="5"/>
        <v>0.94007040549929333</v>
      </c>
      <c r="M17" s="24">
        <f t="shared" ca="1" si="5"/>
        <v>0</v>
      </c>
      <c r="N17" s="24">
        <f t="shared" ca="1" si="5"/>
        <v>2.5558757114930095E-2</v>
      </c>
      <c r="O17" s="24">
        <f t="shared" ca="1" si="5"/>
        <v>3.3242140280249528E-2</v>
      </c>
      <c r="P17" s="58">
        <f t="shared" ca="1" si="5"/>
        <v>1</v>
      </c>
      <c r="CQ17" s="64" t="s">
        <v>166</v>
      </c>
      <c r="CR17" s="64">
        <v>718</v>
      </c>
    </row>
    <row r="18" spans="1:96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1"/>
        <v>0</v>
      </c>
      <c r="F18" s="22">
        <f t="shared" ca="1" si="2"/>
        <v>0</v>
      </c>
      <c r="G18" s="22">
        <f t="shared" ca="1" si="3"/>
        <v>0</v>
      </c>
      <c r="H18" s="22">
        <f t="shared" ca="1" si="4"/>
        <v>0</v>
      </c>
      <c r="I18" s="57">
        <f t="shared" ca="1" si="6"/>
        <v>0</v>
      </c>
      <c r="J18" s="17"/>
      <c r="K18" s="24">
        <f t="shared" ca="1" si="5"/>
        <v>0</v>
      </c>
      <c r="L18" s="24">
        <f t="shared" ca="1" si="5"/>
        <v>0</v>
      </c>
      <c r="M18" s="24">
        <f t="shared" ca="1" si="5"/>
        <v>0</v>
      </c>
      <c r="N18" s="24">
        <f t="shared" ca="1" si="5"/>
        <v>0</v>
      </c>
      <c r="O18" s="24">
        <f t="shared" ca="1" si="5"/>
        <v>0</v>
      </c>
      <c r="P18" s="58">
        <f t="shared" ca="1" si="5"/>
        <v>0</v>
      </c>
      <c r="CQ18" s="64" t="s">
        <v>168</v>
      </c>
      <c r="CR18" s="64">
        <v>719</v>
      </c>
    </row>
    <row r="19" spans="1:96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1"/>
        <v>0</v>
      </c>
      <c r="F19" s="22">
        <f t="shared" ca="1" si="2"/>
        <v>0</v>
      </c>
      <c r="G19" s="22">
        <f t="shared" ca="1" si="3"/>
        <v>0</v>
      </c>
      <c r="H19" s="22">
        <f t="shared" ca="1" si="4"/>
        <v>0</v>
      </c>
      <c r="I19" s="57">
        <f t="shared" ca="1" si="6"/>
        <v>0</v>
      </c>
      <c r="J19" s="17"/>
      <c r="K19" s="24">
        <f t="shared" ca="1" si="5"/>
        <v>0</v>
      </c>
      <c r="L19" s="24">
        <f t="shared" ca="1" si="5"/>
        <v>0</v>
      </c>
      <c r="M19" s="24">
        <f t="shared" ca="1" si="5"/>
        <v>0</v>
      </c>
      <c r="N19" s="24">
        <f t="shared" ca="1" si="5"/>
        <v>0</v>
      </c>
      <c r="O19" s="24">
        <f t="shared" ca="1" si="5"/>
        <v>0</v>
      </c>
      <c r="P19" s="58">
        <f t="shared" ca="1" si="5"/>
        <v>0</v>
      </c>
      <c r="CQ19" s="64" t="s">
        <v>170</v>
      </c>
      <c r="CR19" s="64">
        <v>721</v>
      </c>
    </row>
    <row r="20" spans="1:96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23824660.040000003</v>
      </c>
      <c r="E20" s="22">
        <f t="shared" ca="1" si="1"/>
        <v>142428557.27000001</v>
      </c>
      <c r="F20" s="22">
        <f t="shared" ca="1" si="2"/>
        <v>235667549.19</v>
      </c>
      <c r="G20" s="22">
        <f t="shared" ca="1" si="3"/>
        <v>1320768.8800000001</v>
      </c>
      <c r="H20" s="22">
        <f t="shared" ca="1" si="4"/>
        <v>0</v>
      </c>
      <c r="I20" s="57">
        <f t="shared" ca="1" si="6"/>
        <v>403241535.38</v>
      </c>
      <c r="J20" s="17"/>
      <c r="K20" s="24">
        <f t="shared" ca="1" si="5"/>
        <v>5.9082852210520724E-2</v>
      </c>
      <c r="L20" s="24">
        <f t="shared" ca="1" si="5"/>
        <v>0.35320904414219279</v>
      </c>
      <c r="M20" s="24">
        <f t="shared" ca="1" si="5"/>
        <v>0.58443272459002904</v>
      </c>
      <c r="N20" s="24">
        <f t="shared" ca="1" si="5"/>
        <v>3.2753790572574723E-3</v>
      </c>
      <c r="O20" s="24">
        <f t="shared" ca="1" si="5"/>
        <v>0</v>
      </c>
      <c r="P20" s="58">
        <f t="shared" ca="1" si="5"/>
        <v>1</v>
      </c>
      <c r="CQ20" s="64" t="s">
        <v>172</v>
      </c>
      <c r="CR20" s="64">
        <v>722</v>
      </c>
    </row>
    <row r="21" spans="1:96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1"/>
        <v>0</v>
      </c>
      <c r="F21" s="22">
        <f t="shared" ca="1" si="2"/>
        <v>0</v>
      </c>
      <c r="G21" s="22">
        <f t="shared" ca="1" si="3"/>
        <v>0</v>
      </c>
      <c r="H21" s="22">
        <f t="shared" ca="1" si="4"/>
        <v>-121.19</v>
      </c>
      <c r="I21" s="57">
        <f t="shared" ca="1" si="6"/>
        <v>-121.19</v>
      </c>
      <c r="J21" s="17"/>
      <c r="K21" s="24">
        <f t="shared" ca="1" si="5"/>
        <v>0</v>
      </c>
      <c r="L21" s="24">
        <f t="shared" ca="1" si="5"/>
        <v>0</v>
      </c>
      <c r="M21" s="24">
        <f t="shared" ca="1" si="5"/>
        <v>0</v>
      </c>
      <c r="N21" s="24">
        <f t="shared" ca="1" si="5"/>
        <v>0</v>
      </c>
      <c r="O21" s="24">
        <f t="shared" ca="1" si="5"/>
        <v>1</v>
      </c>
      <c r="P21" s="58">
        <f t="shared" ca="1" si="5"/>
        <v>1</v>
      </c>
      <c r="CQ21" s="64" t="s">
        <v>174</v>
      </c>
      <c r="CR21" s="64">
        <v>723</v>
      </c>
    </row>
    <row r="22" spans="1:96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178027635.22999999</v>
      </c>
      <c r="E22" s="22">
        <f t="shared" ca="1" si="1"/>
        <v>1061087910.3899999</v>
      </c>
      <c r="F22" s="22">
        <f t="shared" ca="1" si="2"/>
        <v>225360536.55000001</v>
      </c>
      <c r="G22" s="22">
        <f t="shared" ca="1" si="3"/>
        <v>218102737.78</v>
      </c>
      <c r="H22" s="22">
        <f t="shared" ca="1" si="4"/>
        <v>0</v>
      </c>
      <c r="I22" s="57">
        <f ca="1">SUM(D22:H22)</f>
        <v>1682578819.9499998</v>
      </c>
      <c r="J22" s="17"/>
      <c r="K22" s="24">
        <f t="shared" ca="1" si="5"/>
        <v>0.10580641638844017</v>
      </c>
      <c r="L22" s="24">
        <f t="shared" ca="1" si="5"/>
        <v>0.63063191917602501</v>
      </c>
      <c r="M22" s="24">
        <f t="shared" ca="1" si="5"/>
        <v>0.13393758074091108</v>
      </c>
      <c r="N22" s="24">
        <f t="shared" ca="1" si="5"/>
        <v>0.12962408369462372</v>
      </c>
      <c r="O22" s="24">
        <f t="shared" ca="1" si="5"/>
        <v>0</v>
      </c>
      <c r="P22" s="58">
        <f t="shared" ca="1" si="5"/>
        <v>1</v>
      </c>
      <c r="CQ22" s="64" t="s">
        <v>176</v>
      </c>
      <c r="CR22" s="64">
        <v>724</v>
      </c>
    </row>
    <row r="23" spans="1:96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919628.16999999993</v>
      </c>
      <c r="E23" s="22">
        <f t="shared" ca="1" si="1"/>
        <v>1470037613.53</v>
      </c>
      <c r="F23" s="22">
        <f t="shared" ca="1" si="2"/>
        <v>8404991.2300000023</v>
      </c>
      <c r="G23" s="22">
        <f t="shared" ca="1" si="3"/>
        <v>114772342.45999987</v>
      </c>
      <c r="H23" s="22">
        <f t="shared" ca="1" si="4"/>
        <v>0</v>
      </c>
      <c r="I23" s="57">
        <f ca="1">SUM(D23:H23)</f>
        <v>1594134575.3899999</v>
      </c>
      <c r="J23" s="17"/>
      <c r="K23" s="24">
        <f t="shared" ref="K23:P54" ca="1" si="7">IF($I23=0,0,D23/$I23)</f>
        <v>5.7688239386879611E-4</v>
      </c>
      <c r="L23" s="24">
        <f t="shared" ca="1" si="7"/>
        <v>0.92215402402294677</v>
      </c>
      <c r="M23" s="24">
        <f t="shared" ca="1" si="7"/>
        <v>5.2724477341843917E-3</v>
      </c>
      <c r="N23" s="24">
        <f t="shared" ca="1" si="7"/>
        <v>7.1996645849000035E-2</v>
      </c>
      <c r="O23" s="24">
        <f t="shared" ca="1" si="7"/>
        <v>0</v>
      </c>
      <c r="P23" s="58">
        <f t="shared" ca="1" si="7"/>
        <v>1</v>
      </c>
      <c r="CQ23" s="64" t="s">
        <v>178</v>
      </c>
      <c r="CR23" s="64">
        <v>725</v>
      </c>
    </row>
    <row r="24" spans="1:96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2373399.2599999998</v>
      </c>
      <c r="E24" s="22">
        <f t="shared" ca="1" si="1"/>
        <v>412952092.93990397</v>
      </c>
      <c r="F24" s="22">
        <f t="shared" ca="1" si="2"/>
        <v>35581875.140001103</v>
      </c>
      <c r="G24" s="22">
        <f t="shared" ca="1" si="3"/>
        <v>148884935.679993</v>
      </c>
      <c r="H24" s="22">
        <f t="shared" ca="1" si="4"/>
        <v>394061782.82002479</v>
      </c>
      <c r="I24" s="57">
        <f ca="1">SUM(D24:H24)</f>
        <v>993854085.8399229</v>
      </c>
      <c r="J24" s="17"/>
      <c r="K24" s="24">
        <f t="shared" ca="1" si="7"/>
        <v>2.3880761711556481E-3</v>
      </c>
      <c r="L24" s="24">
        <f t="shared" ca="1" si="7"/>
        <v>0.41550575564712922</v>
      </c>
      <c r="M24" s="24">
        <f t="shared" ca="1" si="7"/>
        <v>3.5801910609373065E-2</v>
      </c>
      <c r="N24" s="24">
        <f t="shared" ca="1" si="7"/>
        <v>0.14980562821167839</v>
      </c>
      <c r="O24" s="24">
        <f t="shared" ca="1" si="7"/>
        <v>0.39649862936066366</v>
      </c>
      <c r="P24" s="58">
        <f t="shared" ca="1" si="7"/>
        <v>1</v>
      </c>
      <c r="CQ24" s="64" t="s">
        <v>180</v>
      </c>
      <c r="CR24" s="64">
        <v>726</v>
      </c>
    </row>
    <row r="25" spans="1:96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236457.86</v>
      </c>
      <c r="E25" s="22">
        <f t="shared" ca="1" si="1"/>
        <v>231422276.86000001</v>
      </c>
      <c r="F25" s="22">
        <f t="shared" ca="1" si="2"/>
        <v>0</v>
      </c>
      <c r="G25" s="22">
        <f t="shared" ca="1" si="3"/>
        <v>23787138.550000001</v>
      </c>
      <c r="H25" s="22">
        <f t="shared" ca="1" si="4"/>
        <v>18316458.809999999</v>
      </c>
      <c r="I25" s="57">
        <f t="shared" ref="I25:I46" ca="1" si="8">SUM(D25:H25)</f>
        <v>273762332.08000004</v>
      </c>
      <c r="J25" s="17"/>
      <c r="K25" s="24">
        <f t="shared" ca="1" si="7"/>
        <v>8.6373409447323534E-4</v>
      </c>
      <c r="L25" s="24">
        <f t="shared" ca="1" si="7"/>
        <v>0.84534009884300942</v>
      </c>
      <c r="M25" s="24">
        <f t="shared" ca="1" si="7"/>
        <v>0</v>
      </c>
      <c r="N25" s="24">
        <f t="shared" ca="1" si="7"/>
        <v>8.688974253422424E-2</v>
      </c>
      <c r="O25" s="24">
        <f t="shared" ca="1" si="7"/>
        <v>6.6906424528292971E-2</v>
      </c>
      <c r="P25" s="58">
        <f t="shared" ca="1" si="7"/>
        <v>1</v>
      </c>
      <c r="CQ25" s="64" t="s">
        <v>182</v>
      </c>
      <c r="CR25" s="64">
        <v>727</v>
      </c>
    </row>
    <row r="26" spans="1:96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50695568.837219998</v>
      </c>
      <c r="E26" s="22">
        <f t="shared" ca="1" si="1"/>
        <v>594049543.04900002</v>
      </c>
      <c r="F26" s="22">
        <f t="shared" ca="1" si="2"/>
        <v>176403.50699999998</v>
      </c>
      <c r="G26" s="22">
        <f t="shared" ca="1" si="3"/>
        <v>81429407.247999996</v>
      </c>
      <c r="H26" s="22">
        <f t="shared" ca="1" si="4"/>
        <v>0</v>
      </c>
      <c r="I26" s="57">
        <f t="shared" ca="1" si="8"/>
        <v>726350922.64121997</v>
      </c>
      <c r="J26" s="17"/>
      <c r="K26" s="24">
        <f t="shared" ca="1" si="7"/>
        <v>6.9794870849583829E-2</v>
      </c>
      <c r="L26" s="24">
        <f t="shared" ca="1" si="7"/>
        <v>0.8178547373339401</v>
      </c>
      <c r="M26" s="24">
        <f t="shared" ca="1" si="7"/>
        <v>2.428626460038714E-4</v>
      </c>
      <c r="N26" s="24">
        <f t="shared" ca="1" si="7"/>
        <v>0.11210752917047224</v>
      </c>
      <c r="O26" s="24">
        <f t="shared" ca="1" si="7"/>
        <v>0</v>
      </c>
      <c r="P26" s="58">
        <f t="shared" ca="1" si="7"/>
        <v>1</v>
      </c>
      <c r="CQ26" s="64" t="s">
        <v>184</v>
      </c>
      <c r="CR26" s="64">
        <v>728</v>
      </c>
    </row>
    <row r="27" spans="1:96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694340.58999999973</v>
      </c>
      <c r="E27" s="22">
        <f t="shared" ca="1" si="1"/>
        <v>1374666182.5401411</v>
      </c>
      <c r="F27" s="22">
        <f t="shared" ca="1" si="2"/>
        <v>44275440.910000458</v>
      </c>
      <c r="G27" s="22">
        <f t="shared" ca="1" si="3"/>
        <v>105531072.71999942</v>
      </c>
      <c r="H27" s="22">
        <f t="shared" ca="1" si="4"/>
        <v>128397026.87985945</v>
      </c>
      <c r="I27" s="57">
        <f t="shared" ca="1" si="8"/>
        <v>1653564063.6400003</v>
      </c>
      <c r="J27" s="17"/>
      <c r="K27" s="24">
        <f t="shared" ca="1" si="7"/>
        <v>4.1990546678399848E-4</v>
      </c>
      <c r="L27" s="24">
        <f t="shared" ca="1" si="7"/>
        <v>0.83133530340159933</v>
      </c>
      <c r="M27" s="24">
        <f t="shared" ca="1" si="7"/>
        <v>2.6775763868825662E-2</v>
      </c>
      <c r="N27" s="24">
        <f t="shared" ca="1" si="7"/>
        <v>6.3820371427093819E-2</v>
      </c>
      <c r="O27" s="24">
        <f t="shared" ca="1" si="7"/>
        <v>7.76486558356973E-2</v>
      </c>
      <c r="P27" s="58">
        <f t="shared" ca="1" si="7"/>
        <v>1</v>
      </c>
      <c r="CQ27" s="64" t="s">
        <v>186</v>
      </c>
      <c r="CR27" s="64">
        <v>729</v>
      </c>
    </row>
    <row r="28" spans="1:96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0</v>
      </c>
      <c r="E28" s="22">
        <f t="shared" ca="1" si="1"/>
        <v>0</v>
      </c>
      <c r="F28" s="22">
        <f t="shared" ca="1" si="2"/>
        <v>0</v>
      </c>
      <c r="G28" s="22">
        <f t="shared" ca="1" si="3"/>
        <v>0</v>
      </c>
      <c r="H28" s="22">
        <f t="shared" ca="1" si="4"/>
        <v>0</v>
      </c>
      <c r="I28" s="57">
        <f t="shared" ca="1" si="8"/>
        <v>0</v>
      </c>
      <c r="J28" s="17"/>
      <c r="K28" s="24">
        <f t="shared" ca="1" si="7"/>
        <v>0</v>
      </c>
      <c r="L28" s="24">
        <f t="shared" ca="1" si="7"/>
        <v>0</v>
      </c>
      <c r="M28" s="24">
        <f t="shared" ca="1" si="7"/>
        <v>0</v>
      </c>
      <c r="N28" s="24">
        <f t="shared" ca="1" si="7"/>
        <v>0</v>
      </c>
      <c r="O28" s="24">
        <f t="shared" ca="1" si="7"/>
        <v>0</v>
      </c>
      <c r="P28" s="58">
        <f t="shared" ca="1" si="7"/>
        <v>0</v>
      </c>
      <c r="CQ28" s="64" t="s">
        <v>188</v>
      </c>
      <c r="CR28" s="64">
        <v>730</v>
      </c>
    </row>
    <row r="29" spans="1:96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1506916.8</v>
      </c>
      <c r="E29" s="22">
        <f t="shared" ca="1" si="1"/>
        <v>1302238532.5599999</v>
      </c>
      <c r="F29" s="22">
        <f t="shared" ca="1" si="2"/>
        <v>0</v>
      </c>
      <c r="G29" s="22">
        <f t="shared" ca="1" si="3"/>
        <v>207023075.05999997</v>
      </c>
      <c r="H29" s="22">
        <f t="shared" ca="1" si="4"/>
        <v>99553872.590000004</v>
      </c>
      <c r="I29" s="57">
        <f t="shared" ca="1" si="8"/>
        <v>1610322397.0099998</v>
      </c>
      <c r="J29" s="17"/>
      <c r="K29" s="24">
        <f t="shared" ca="1" si="7"/>
        <v>9.3578577979043184E-4</v>
      </c>
      <c r="L29" s="24">
        <f t="shared" ca="1" si="7"/>
        <v>0.80868187325591379</v>
      </c>
      <c r="M29" s="24">
        <f t="shared" ca="1" si="7"/>
        <v>0</v>
      </c>
      <c r="N29" s="24">
        <f t="shared" ca="1" si="7"/>
        <v>0.12856001720176932</v>
      </c>
      <c r="O29" s="24">
        <f t="shared" ca="1" si="7"/>
        <v>6.182232376252654E-2</v>
      </c>
      <c r="P29" s="58">
        <f t="shared" ca="1" si="7"/>
        <v>1</v>
      </c>
      <c r="CQ29" s="64" t="s">
        <v>190</v>
      </c>
      <c r="CR29" s="64">
        <v>731</v>
      </c>
    </row>
    <row r="30" spans="1:96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4197779.0799999954</v>
      </c>
      <c r="E30" s="22">
        <f t="shared" ca="1" si="1"/>
        <v>178856572.26000857</v>
      </c>
      <c r="F30" s="22">
        <f t="shared" ca="1" si="2"/>
        <v>2696507.1800000011</v>
      </c>
      <c r="G30" s="22">
        <f t="shared" ca="1" si="3"/>
        <v>15052340.719999932</v>
      </c>
      <c r="H30" s="22">
        <f t="shared" ca="1" si="4"/>
        <v>0</v>
      </c>
      <c r="I30" s="57">
        <f t="shared" ca="1" si="8"/>
        <v>200803199.2400085</v>
      </c>
      <c r="J30" s="17"/>
      <c r="K30" s="24">
        <f t="shared" ca="1" si="7"/>
        <v>2.0904941235436354E-2</v>
      </c>
      <c r="L30" s="24">
        <f t="shared" ca="1" si="7"/>
        <v>0.89070579023111884</v>
      </c>
      <c r="M30" s="24">
        <f t="shared" ca="1" si="7"/>
        <v>1.3428606666654854E-2</v>
      </c>
      <c r="N30" s="24">
        <f t="shared" ca="1" si="7"/>
        <v>7.4960661866789957E-2</v>
      </c>
      <c r="O30" s="24">
        <f t="shared" ca="1" si="7"/>
        <v>0</v>
      </c>
      <c r="P30" s="58">
        <f t="shared" ca="1" si="7"/>
        <v>1</v>
      </c>
      <c r="CQ30" s="64" t="s">
        <v>192</v>
      </c>
      <c r="CR30" s="64">
        <v>732</v>
      </c>
    </row>
    <row r="31" spans="1:96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103556967.61</v>
      </c>
      <c r="E31" s="22">
        <f t="shared" ca="1" si="1"/>
        <v>1870489993.817524</v>
      </c>
      <c r="F31" s="22">
        <f t="shared" ca="1" si="2"/>
        <v>4662323.55</v>
      </c>
      <c r="G31" s="22">
        <f t="shared" ca="1" si="3"/>
        <v>213316318.54000002</v>
      </c>
      <c r="H31" s="22">
        <f t="shared" ca="1" si="4"/>
        <v>207573197.70000002</v>
      </c>
      <c r="I31" s="57">
        <f t="shared" ca="1" si="8"/>
        <v>2399598801.2175236</v>
      </c>
      <c r="J31" s="17"/>
      <c r="K31" s="24">
        <f t="shared" ca="1" si="7"/>
        <v>4.3155950718702062E-2</v>
      </c>
      <c r="L31" s="24">
        <f t="shared" ca="1" si="7"/>
        <v>0.77950113696858947</v>
      </c>
      <c r="M31" s="24">
        <f t="shared" ca="1" si="7"/>
        <v>1.9429596095957378E-3</v>
      </c>
      <c r="N31" s="24">
        <f t="shared" ca="1" si="7"/>
        <v>8.8896659904883366E-2</v>
      </c>
      <c r="O31" s="24">
        <f t="shared" ca="1" si="7"/>
        <v>8.6503292798229534E-2</v>
      </c>
      <c r="P31" s="58">
        <f t="shared" ca="1" si="7"/>
        <v>1</v>
      </c>
      <c r="CQ31" s="64" t="s">
        <v>194</v>
      </c>
      <c r="CR31" s="64">
        <v>733</v>
      </c>
    </row>
    <row r="32" spans="1:96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7005511.8800000036</v>
      </c>
      <c r="E32" s="22">
        <f t="shared" ca="1" si="1"/>
        <v>1328332737.8100874</v>
      </c>
      <c r="F32" s="22">
        <f t="shared" ca="1" si="2"/>
        <v>557219.5199999999</v>
      </c>
      <c r="G32" s="22">
        <f t="shared" ca="1" si="3"/>
        <v>148144549.11999777</v>
      </c>
      <c r="H32" s="22">
        <f t="shared" ca="1" si="4"/>
        <v>147932268.94</v>
      </c>
      <c r="I32" s="57">
        <f t="shared" ca="1" si="8"/>
        <v>1631972287.2700853</v>
      </c>
      <c r="J32" s="17"/>
      <c r="K32" s="24">
        <f t="shared" ca="1" si="7"/>
        <v>4.2926659567967393E-3</v>
      </c>
      <c r="L32" s="24">
        <f t="shared" ca="1" si="7"/>
        <v>0.81394319509682544</v>
      </c>
      <c r="M32" s="24">
        <f t="shared" ca="1" si="7"/>
        <v>3.4143932733814993E-4</v>
      </c>
      <c r="N32" s="24">
        <f t="shared" ca="1" si="7"/>
        <v>9.0776387733770628E-2</v>
      </c>
      <c r="O32" s="24">
        <f t="shared" ca="1" si="7"/>
        <v>9.0646311885269018E-2</v>
      </c>
      <c r="P32" s="58">
        <f t="shared" ca="1" si="7"/>
        <v>1</v>
      </c>
      <c r="CQ32" s="64" t="s">
        <v>196</v>
      </c>
      <c r="CR32" s="64">
        <v>734</v>
      </c>
    </row>
    <row r="33" spans="1:96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583413.53999999992</v>
      </c>
      <c r="E33" s="22">
        <f t="shared" ca="1" si="1"/>
        <v>354350760.53994954</v>
      </c>
      <c r="F33" s="22">
        <f t="shared" ca="1" si="2"/>
        <v>0</v>
      </c>
      <c r="G33" s="22">
        <f t="shared" ca="1" si="3"/>
        <v>37798009.460001796</v>
      </c>
      <c r="H33" s="22">
        <f t="shared" ca="1" si="4"/>
        <v>71264472.849999994</v>
      </c>
      <c r="I33" s="57">
        <f t="shared" ca="1" si="8"/>
        <v>463996656.38995135</v>
      </c>
      <c r="J33" s="17"/>
      <c r="K33" s="24">
        <f t="shared" ca="1" si="7"/>
        <v>1.2573658278901226E-3</v>
      </c>
      <c r="L33" s="24">
        <f t="shared" ca="1" si="7"/>
        <v>0.76369248713324056</v>
      </c>
      <c r="M33" s="24">
        <f t="shared" ca="1" si="7"/>
        <v>0</v>
      </c>
      <c r="N33" s="24">
        <f t="shared" ca="1" si="7"/>
        <v>8.1461814302893704E-2</v>
      </c>
      <c r="O33" s="24">
        <f t="shared" ca="1" si="7"/>
        <v>0.15358833273597561</v>
      </c>
      <c r="P33" s="58">
        <f t="shared" ca="1" si="7"/>
        <v>1</v>
      </c>
      <c r="CQ33" s="64" t="s">
        <v>198</v>
      </c>
      <c r="CR33" s="64">
        <v>735</v>
      </c>
    </row>
    <row r="34" spans="1:96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0</v>
      </c>
      <c r="E34" s="22">
        <f t="shared" ca="1" si="1"/>
        <v>0</v>
      </c>
      <c r="F34" s="22">
        <f t="shared" ca="1" si="2"/>
        <v>0</v>
      </c>
      <c r="G34" s="22">
        <f t="shared" ca="1" si="3"/>
        <v>27585.78</v>
      </c>
      <c r="H34" s="22">
        <f t="shared" ca="1" si="4"/>
        <v>0</v>
      </c>
      <c r="I34" s="57">
        <f t="shared" ca="1" si="8"/>
        <v>27585.78</v>
      </c>
      <c r="J34" s="17"/>
      <c r="K34" s="24">
        <f t="shared" ca="1" si="7"/>
        <v>0</v>
      </c>
      <c r="L34" s="24">
        <f t="shared" ca="1" si="7"/>
        <v>0</v>
      </c>
      <c r="M34" s="24">
        <f t="shared" ca="1" si="7"/>
        <v>0</v>
      </c>
      <c r="N34" s="24">
        <f t="shared" ca="1" si="7"/>
        <v>1</v>
      </c>
      <c r="O34" s="24">
        <f t="shared" ca="1" si="7"/>
        <v>0</v>
      </c>
      <c r="P34" s="58">
        <f t="shared" ca="1" si="7"/>
        <v>1</v>
      </c>
      <c r="CQ34" s="64" t="s">
        <v>200</v>
      </c>
      <c r="CR34" s="64">
        <v>736</v>
      </c>
    </row>
    <row r="35" spans="1:96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173772</v>
      </c>
      <c r="E35" s="22">
        <f t="shared" ca="1" si="1"/>
        <v>203163605.94000003</v>
      </c>
      <c r="F35" s="22">
        <f t="shared" ca="1" si="2"/>
        <v>0</v>
      </c>
      <c r="G35" s="22">
        <f t="shared" ca="1" si="3"/>
        <v>45005639</v>
      </c>
      <c r="H35" s="22">
        <f t="shared" ca="1" si="4"/>
        <v>6457710</v>
      </c>
      <c r="I35" s="57">
        <f t="shared" ca="1" si="8"/>
        <v>254800726.94000003</v>
      </c>
      <c r="J35" s="17"/>
      <c r="K35" s="24">
        <f t="shared" ca="1" si="7"/>
        <v>6.819917748543923E-4</v>
      </c>
      <c r="L35" s="24">
        <f t="shared" ca="1" si="7"/>
        <v>0.7973431174230543</v>
      </c>
      <c r="M35" s="24">
        <f t="shared" ca="1" si="7"/>
        <v>0</v>
      </c>
      <c r="N35" s="24">
        <f t="shared" ca="1" si="7"/>
        <v>0.17663073233930701</v>
      </c>
      <c r="O35" s="24">
        <f t="shared" ca="1" si="7"/>
        <v>2.5344158462784327E-2</v>
      </c>
      <c r="P35" s="58">
        <f t="shared" ca="1" si="7"/>
        <v>1</v>
      </c>
      <c r="CQ35" s="64" t="s">
        <v>202</v>
      </c>
      <c r="CR35" s="64">
        <v>737</v>
      </c>
    </row>
    <row r="36" spans="1:96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22">
        <f t="shared" ca="1" si="1"/>
        <v>0</v>
      </c>
      <c r="F36" s="22">
        <f t="shared" ca="1" si="2"/>
        <v>0</v>
      </c>
      <c r="G36" s="22">
        <f t="shared" ca="1" si="3"/>
        <v>0</v>
      </c>
      <c r="H36" s="22">
        <f t="shared" ca="1" si="4"/>
        <v>0</v>
      </c>
      <c r="I36" s="57">
        <f t="shared" ca="1" si="8"/>
        <v>0</v>
      </c>
      <c r="J36" s="17"/>
      <c r="K36" s="24">
        <f t="shared" ca="1" si="7"/>
        <v>0</v>
      </c>
      <c r="L36" s="24">
        <f t="shared" ca="1" si="7"/>
        <v>0</v>
      </c>
      <c r="M36" s="24">
        <f t="shared" ca="1" si="7"/>
        <v>0</v>
      </c>
      <c r="N36" s="24">
        <f t="shared" ca="1" si="7"/>
        <v>0</v>
      </c>
      <c r="O36" s="24">
        <f t="shared" ca="1" si="7"/>
        <v>0</v>
      </c>
      <c r="P36" s="58">
        <f t="shared" ca="1" si="7"/>
        <v>0</v>
      </c>
      <c r="CQ36" s="64" t="s">
        <v>204</v>
      </c>
      <c r="CR36" s="64">
        <v>738</v>
      </c>
    </row>
    <row r="37" spans="1:96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69770742.760000095</v>
      </c>
      <c r="E37" s="22">
        <f t="shared" ca="1" si="1"/>
        <v>477398948.24990302</v>
      </c>
      <c r="F37" s="22">
        <f t="shared" ca="1" si="2"/>
        <v>27900627.520000398</v>
      </c>
      <c r="G37" s="22">
        <f t="shared" ca="1" si="3"/>
        <v>211295621.56997901</v>
      </c>
      <c r="H37" s="22">
        <f t="shared" ca="1" si="4"/>
        <v>0</v>
      </c>
      <c r="I37" s="57">
        <f t="shared" ca="1" si="8"/>
        <v>786365940.09988236</v>
      </c>
      <c r="J37" s="17"/>
      <c r="K37" s="24">
        <f t="shared" ca="1" si="7"/>
        <v>8.8725540110674142E-2</v>
      </c>
      <c r="L37" s="24">
        <f t="shared" ca="1" si="7"/>
        <v>0.60709514986021007</v>
      </c>
      <c r="M37" s="24">
        <f t="shared" ca="1" si="7"/>
        <v>3.5480462844635061E-2</v>
      </c>
      <c r="N37" s="24">
        <f t="shared" ca="1" si="7"/>
        <v>0.26869884718448095</v>
      </c>
      <c r="O37" s="24">
        <f t="shared" ca="1" si="7"/>
        <v>0</v>
      </c>
      <c r="P37" s="58">
        <f t="shared" ca="1" si="7"/>
        <v>1</v>
      </c>
      <c r="CQ37" s="64" t="s">
        <v>206</v>
      </c>
      <c r="CR37" s="64">
        <v>739</v>
      </c>
    </row>
    <row r="38" spans="1:96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10262071</v>
      </c>
      <c r="E38" s="22">
        <f t="shared" ca="1" si="1"/>
        <v>1301482606.25</v>
      </c>
      <c r="F38" s="22">
        <f t="shared" ca="1" si="2"/>
        <v>0</v>
      </c>
      <c r="G38" s="22">
        <f t="shared" ca="1" si="3"/>
        <v>0</v>
      </c>
      <c r="H38" s="22">
        <f t="shared" ca="1" si="4"/>
        <v>91081208.840000004</v>
      </c>
      <c r="I38" s="57">
        <f t="shared" ca="1" si="8"/>
        <v>1402825886.0899999</v>
      </c>
      <c r="J38" s="17"/>
      <c r="K38" s="24">
        <f t="shared" ca="1" si="7"/>
        <v>7.3152848844290751E-3</v>
      </c>
      <c r="L38" s="24">
        <f t="shared" ca="1" si="7"/>
        <v>0.92775776320861381</v>
      </c>
      <c r="M38" s="24">
        <f t="shared" ca="1" si="7"/>
        <v>0</v>
      </c>
      <c r="N38" s="24">
        <f t="shared" ca="1" si="7"/>
        <v>0</v>
      </c>
      <c r="O38" s="24">
        <f t="shared" ca="1" si="7"/>
        <v>6.4926951906957173E-2</v>
      </c>
      <c r="P38" s="58">
        <f t="shared" ca="1" si="7"/>
        <v>1</v>
      </c>
      <c r="CQ38" s="64" t="s">
        <v>208</v>
      </c>
      <c r="CR38" s="64">
        <v>740</v>
      </c>
    </row>
    <row r="39" spans="1:96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402815428.1099996</v>
      </c>
      <c r="E39" s="22">
        <f t="shared" ca="1" si="1"/>
        <v>4931547676.6400003</v>
      </c>
      <c r="F39" s="22">
        <f t="shared" ca="1" si="2"/>
        <v>0</v>
      </c>
      <c r="G39" s="22">
        <f t="shared" ca="1" si="3"/>
        <v>436028297.95999998</v>
      </c>
      <c r="H39" s="22">
        <f t="shared" ca="1" si="4"/>
        <v>7229953.5499999998</v>
      </c>
      <c r="I39" s="57">
        <f t="shared" ca="1" si="8"/>
        <v>5777621356.2600002</v>
      </c>
      <c r="J39" s="17"/>
      <c r="K39" s="24">
        <f t="shared" ca="1" si="7"/>
        <v>6.9719942390055162E-2</v>
      </c>
      <c r="L39" s="24">
        <f t="shared" ca="1" si="7"/>
        <v>0.85356020627705431</v>
      </c>
      <c r="M39" s="24">
        <f t="shared" ca="1" si="7"/>
        <v>0</v>
      </c>
      <c r="N39" s="24">
        <f t="shared" ca="1" si="7"/>
        <v>7.5468479340129707E-2</v>
      </c>
      <c r="O39" s="24">
        <f t="shared" ca="1" si="7"/>
        <v>1.251371992760725E-3</v>
      </c>
      <c r="P39" s="58">
        <f t="shared" ca="1" si="7"/>
        <v>1</v>
      </c>
      <c r="CQ39" s="64" t="s">
        <v>210</v>
      </c>
      <c r="CR39" s="64">
        <v>741</v>
      </c>
    </row>
    <row r="40" spans="1:96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0</v>
      </c>
      <c r="E40" s="22">
        <f t="shared" ca="1" si="1"/>
        <v>0</v>
      </c>
      <c r="F40" s="22">
        <f t="shared" ca="1" si="2"/>
        <v>0</v>
      </c>
      <c r="G40" s="22">
        <f t="shared" ca="1" si="3"/>
        <v>0</v>
      </c>
      <c r="H40" s="22">
        <f t="shared" ca="1" si="4"/>
        <v>0</v>
      </c>
      <c r="I40" s="57">
        <f t="shared" ca="1" si="8"/>
        <v>0</v>
      </c>
      <c r="J40" s="17"/>
      <c r="K40" s="24">
        <f t="shared" ca="1" si="7"/>
        <v>0</v>
      </c>
      <c r="L40" s="24">
        <f t="shared" ca="1" si="7"/>
        <v>0</v>
      </c>
      <c r="M40" s="24">
        <f t="shared" ca="1" si="7"/>
        <v>0</v>
      </c>
      <c r="N40" s="24">
        <f t="shared" ca="1" si="7"/>
        <v>0</v>
      </c>
      <c r="O40" s="24">
        <f t="shared" ca="1" si="7"/>
        <v>0</v>
      </c>
      <c r="P40" s="58">
        <f t="shared" ca="1" si="7"/>
        <v>0</v>
      </c>
      <c r="CQ40" s="64" t="s">
        <v>212</v>
      </c>
      <c r="CR40" s="64">
        <v>742</v>
      </c>
    </row>
    <row r="41" spans="1:96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22">
        <f t="shared" ca="1" si="1"/>
        <v>0</v>
      </c>
      <c r="F41" s="22">
        <f t="shared" ca="1" si="2"/>
        <v>0</v>
      </c>
      <c r="G41" s="22">
        <f t="shared" ca="1" si="3"/>
        <v>0</v>
      </c>
      <c r="H41" s="22">
        <f t="shared" ca="1" si="4"/>
        <v>0</v>
      </c>
      <c r="I41" s="57">
        <f t="shared" ca="1" si="8"/>
        <v>0</v>
      </c>
      <c r="J41" s="17"/>
      <c r="K41" s="24">
        <f t="shared" ca="1" si="7"/>
        <v>0</v>
      </c>
      <c r="L41" s="24">
        <f t="shared" ca="1" si="7"/>
        <v>0</v>
      </c>
      <c r="M41" s="24">
        <f t="shared" ca="1" si="7"/>
        <v>0</v>
      </c>
      <c r="N41" s="24">
        <f t="shared" ca="1" si="7"/>
        <v>0</v>
      </c>
      <c r="O41" s="24">
        <f t="shared" ca="1" si="7"/>
        <v>0</v>
      </c>
      <c r="P41" s="58">
        <f t="shared" ca="1" si="7"/>
        <v>0</v>
      </c>
      <c r="CQ41" s="64" t="s">
        <v>214</v>
      </c>
      <c r="CR41" s="64">
        <v>743</v>
      </c>
    </row>
    <row r="42" spans="1:96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5291456.1699999897</v>
      </c>
      <c r="E42" s="22">
        <f t="shared" ca="1" si="1"/>
        <v>151811285.2500056</v>
      </c>
      <c r="F42" s="22">
        <f t="shared" ca="1" si="2"/>
        <v>20567392.349999912</v>
      </c>
      <c r="G42" s="22">
        <f t="shared" ca="1" si="3"/>
        <v>5834281.3500000043</v>
      </c>
      <c r="H42" s="22">
        <f t="shared" ca="1" si="4"/>
        <v>8765458.6300000101</v>
      </c>
      <c r="I42" s="57">
        <f t="shared" ca="1" si="8"/>
        <v>192269873.75000548</v>
      </c>
      <c r="J42" s="17"/>
      <c r="K42" s="24">
        <f t="shared" ca="1" si="7"/>
        <v>2.7520984264441162E-2</v>
      </c>
      <c r="L42" s="24">
        <f t="shared" ca="1" si="7"/>
        <v>0.78957395815110776</v>
      </c>
      <c r="M42" s="24">
        <f t="shared" ca="1" si="7"/>
        <v>0.10697147685623487</v>
      </c>
      <c r="N42" s="24">
        <f t="shared" ca="1" si="7"/>
        <v>3.0344230410146809E-2</v>
      </c>
      <c r="O42" s="24">
        <f t="shared" ca="1" si="7"/>
        <v>4.5589350318069578E-2</v>
      </c>
      <c r="P42" s="58">
        <f t="shared" ca="1" si="7"/>
        <v>1</v>
      </c>
      <c r="CQ42" s="64" t="s">
        <v>216</v>
      </c>
      <c r="CR42" s="64">
        <v>744</v>
      </c>
    </row>
    <row r="43" spans="1:96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230231.96999999997</v>
      </c>
      <c r="E43" s="22">
        <f t="shared" ca="1" si="1"/>
        <v>231221203.20997074</v>
      </c>
      <c r="F43" s="22">
        <f t="shared" ca="1" si="2"/>
        <v>0</v>
      </c>
      <c r="G43" s="22">
        <f t="shared" ca="1" si="3"/>
        <v>12605076.249999976</v>
      </c>
      <c r="H43" s="22">
        <f t="shared" ca="1" si="4"/>
        <v>12824370.489999995</v>
      </c>
      <c r="I43" s="57">
        <f t="shared" ca="1" si="8"/>
        <v>256880881.91997069</v>
      </c>
      <c r="J43" s="17"/>
      <c r="K43" s="24">
        <f t="shared" ca="1" si="7"/>
        <v>8.9625965264214177E-4</v>
      </c>
      <c r="L43" s="24">
        <f t="shared" ca="1" si="7"/>
        <v>0.90011059399121018</v>
      </c>
      <c r="M43" s="24">
        <f t="shared" ca="1" si="7"/>
        <v>0</v>
      </c>
      <c r="N43" s="24">
        <f t="shared" ca="1" si="7"/>
        <v>4.9069732849667626E-2</v>
      </c>
      <c r="O43" s="24">
        <f t="shared" ca="1" si="7"/>
        <v>4.9923413506480142E-2</v>
      </c>
      <c r="P43" s="58">
        <f t="shared" ca="1" si="7"/>
        <v>1</v>
      </c>
      <c r="CQ43" s="64" t="s">
        <v>218</v>
      </c>
      <c r="CR43" s="64">
        <v>745</v>
      </c>
    </row>
    <row r="44" spans="1:96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22">
        <f t="shared" ca="1" si="1"/>
        <v>0</v>
      </c>
      <c r="F44" s="22">
        <f t="shared" ca="1" si="2"/>
        <v>0</v>
      </c>
      <c r="G44" s="22">
        <f t="shared" ca="1" si="3"/>
        <v>0</v>
      </c>
      <c r="H44" s="22">
        <f t="shared" ca="1" si="4"/>
        <v>0</v>
      </c>
      <c r="I44" s="57">
        <f t="shared" ca="1" si="8"/>
        <v>0</v>
      </c>
      <c r="J44" s="17"/>
      <c r="K44" s="24">
        <f t="shared" ca="1" si="7"/>
        <v>0</v>
      </c>
      <c r="L44" s="24">
        <f t="shared" ca="1" si="7"/>
        <v>0</v>
      </c>
      <c r="M44" s="24">
        <f t="shared" ca="1" si="7"/>
        <v>0</v>
      </c>
      <c r="N44" s="24">
        <f t="shared" ca="1" si="7"/>
        <v>0</v>
      </c>
      <c r="O44" s="24">
        <f t="shared" ca="1" si="7"/>
        <v>0</v>
      </c>
      <c r="P44" s="58">
        <f t="shared" ca="1" si="7"/>
        <v>0</v>
      </c>
      <c r="CQ44" s="64" t="s">
        <v>220</v>
      </c>
      <c r="CR44" s="64">
        <v>746</v>
      </c>
    </row>
    <row r="45" spans="1:96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0</v>
      </c>
      <c r="E45" s="22">
        <f t="shared" ca="1" si="1"/>
        <v>0</v>
      </c>
      <c r="F45" s="22">
        <f t="shared" ca="1" si="2"/>
        <v>0</v>
      </c>
      <c r="G45" s="22">
        <f t="shared" ca="1" si="3"/>
        <v>0</v>
      </c>
      <c r="H45" s="22">
        <f t="shared" ca="1" si="4"/>
        <v>0</v>
      </c>
      <c r="I45" s="57">
        <f t="shared" ca="1" si="8"/>
        <v>0</v>
      </c>
      <c r="J45" s="17"/>
      <c r="K45" s="24">
        <f t="shared" ca="1" si="7"/>
        <v>0</v>
      </c>
      <c r="L45" s="24">
        <f t="shared" ca="1" si="7"/>
        <v>0</v>
      </c>
      <c r="M45" s="24">
        <f t="shared" ca="1" si="7"/>
        <v>0</v>
      </c>
      <c r="N45" s="24">
        <f t="shared" ca="1" si="7"/>
        <v>0</v>
      </c>
      <c r="O45" s="24">
        <f t="shared" ca="1" si="7"/>
        <v>0</v>
      </c>
      <c r="P45" s="58">
        <f t="shared" ca="1" si="7"/>
        <v>0</v>
      </c>
      <c r="CQ45" s="64" t="s">
        <v>222</v>
      </c>
      <c r="CR45" s="64">
        <v>747</v>
      </c>
    </row>
    <row r="46" spans="1:96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0</v>
      </c>
      <c r="E46" s="22">
        <f t="shared" ca="1" si="1"/>
        <v>0</v>
      </c>
      <c r="F46" s="22">
        <f t="shared" ca="1" si="2"/>
        <v>0</v>
      </c>
      <c r="G46" s="22">
        <f t="shared" ca="1" si="3"/>
        <v>0</v>
      </c>
      <c r="H46" s="22">
        <f t="shared" ca="1" si="4"/>
        <v>0</v>
      </c>
      <c r="I46" s="57">
        <f t="shared" ca="1" si="8"/>
        <v>0</v>
      </c>
      <c r="J46" s="17"/>
      <c r="K46" s="24">
        <f t="shared" ca="1" si="7"/>
        <v>0</v>
      </c>
      <c r="L46" s="24">
        <f t="shared" ca="1" si="7"/>
        <v>0</v>
      </c>
      <c r="M46" s="24">
        <f t="shared" ca="1" si="7"/>
        <v>0</v>
      </c>
      <c r="N46" s="24">
        <f t="shared" ca="1" si="7"/>
        <v>0</v>
      </c>
      <c r="O46" s="24">
        <f t="shared" ca="1" si="7"/>
        <v>0</v>
      </c>
      <c r="P46" s="58">
        <f t="shared" ca="1" si="7"/>
        <v>0</v>
      </c>
      <c r="CQ46" s="64" t="s">
        <v>224</v>
      </c>
      <c r="CR46" s="64">
        <v>748</v>
      </c>
    </row>
    <row r="47" spans="1:96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22">
        <f t="shared" ca="1" si="1"/>
        <v>1992626970.4299998</v>
      </c>
      <c r="F47" s="22">
        <f t="shared" ca="1" si="2"/>
        <v>0</v>
      </c>
      <c r="G47" s="22">
        <f t="shared" ca="1" si="3"/>
        <v>236404028.86000013</v>
      </c>
      <c r="H47" s="22">
        <f t="shared" ca="1" si="4"/>
        <v>170464932</v>
      </c>
      <c r="I47" s="57">
        <f t="shared" ref="I47:I72" ca="1" si="9">SUM(D47:H47)</f>
        <v>2399495931.29</v>
      </c>
      <c r="J47" s="17"/>
      <c r="K47" s="24">
        <f t="shared" ca="1" si="7"/>
        <v>0</v>
      </c>
      <c r="L47" s="24">
        <f t="shared" ca="1" si="7"/>
        <v>0.83043565294096489</v>
      </c>
      <c r="M47" s="24">
        <f t="shared" ca="1" si="7"/>
        <v>0</v>
      </c>
      <c r="N47" s="24">
        <f t="shared" ca="1" si="7"/>
        <v>9.8522371210234258E-2</v>
      </c>
      <c r="O47" s="24">
        <f t="shared" ca="1" si="7"/>
        <v>7.1041975848800815E-2</v>
      </c>
      <c r="P47" s="58">
        <f t="shared" ca="1" si="7"/>
        <v>1</v>
      </c>
      <c r="CQ47" s="64" t="s">
        <v>226</v>
      </c>
      <c r="CR47" s="64">
        <v>749</v>
      </c>
    </row>
    <row r="48" spans="1:96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22">
        <f t="shared" ca="1" si="1"/>
        <v>0</v>
      </c>
      <c r="F48" s="22">
        <f t="shared" ca="1" si="2"/>
        <v>0</v>
      </c>
      <c r="G48" s="22">
        <f t="shared" ca="1" si="3"/>
        <v>0</v>
      </c>
      <c r="H48" s="22">
        <f t="shared" ca="1" si="4"/>
        <v>0</v>
      </c>
      <c r="I48" s="57">
        <f t="shared" ca="1" si="9"/>
        <v>0</v>
      </c>
      <c r="J48" s="17"/>
      <c r="K48" s="24">
        <f t="shared" ca="1" si="7"/>
        <v>0</v>
      </c>
      <c r="L48" s="24">
        <f t="shared" ca="1" si="7"/>
        <v>0</v>
      </c>
      <c r="M48" s="24">
        <f t="shared" ca="1" si="7"/>
        <v>0</v>
      </c>
      <c r="N48" s="24">
        <f t="shared" ca="1" si="7"/>
        <v>0</v>
      </c>
      <c r="O48" s="24">
        <f t="shared" ca="1" si="7"/>
        <v>0</v>
      </c>
      <c r="P48" s="58">
        <f t="shared" ca="1" si="7"/>
        <v>0</v>
      </c>
      <c r="CQ48" s="64" t="s">
        <v>228</v>
      </c>
      <c r="CR48" s="64">
        <v>750</v>
      </c>
    </row>
    <row r="49" spans="1:96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0</v>
      </c>
      <c r="E49" s="22">
        <f t="shared" ca="1" si="1"/>
        <v>0</v>
      </c>
      <c r="F49" s="22">
        <f t="shared" ca="1" si="2"/>
        <v>0</v>
      </c>
      <c r="G49" s="22">
        <f t="shared" ca="1" si="3"/>
        <v>0</v>
      </c>
      <c r="H49" s="22">
        <f t="shared" ca="1" si="4"/>
        <v>0</v>
      </c>
      <c r="I49" s="57">
        <f t="shared" ca="1" si="9"/>
        <v>0</v>
      </c>
      <c r="J49" s="17"/>
      <c r="K49" s="24">
        <f t="shared" ca="1" si="7"/>
        <v>0</v>
      </c>
      <c r="L49" s="24">
        <f t="shared" ca="1" si="7"/>
        <v>0</v>
      </c>
      <c r="M49" s="24">
        <f t="shared" ca="1" si="7"/>
        <v>0</v>
      </c>
      <c r="N49" s="24">
        <f t="shared" ca="1" si="7"/>
        <v>0</v>
      </c>
      <c r="O49" s="24">
        <f t="shared" ca="1" si="7"/>
        <v>0</v>
      </c>
      <c r="P49" s="58">
        <f t="shared" ca="1" si="7"/>
        <v>0</v>
      </c>
      <c r="CQ49" s="64" t="s">
        <v>230</v>
      </c>
      <c r="CR49" s="64">
        <v>751</v>
      </c>
    </row>
    <row r="50" spans="1:96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25392780</v>
      </c>
      <c r="E50" s="22">
        <f t="shared" ca="1" si="1"/>
        <v>297333751.59004545</v>
      </c>
      <c r="F50" s="22">
        <f t="shared" ca="1" si="2"/>
        <v>0</v>
      </c>
      <c r="G50" s="22">
        <f t="shared" ca="1" si="3"/>
        <v>0</v>
      </c>
      <c r="H50" s="22">
        <f t="shared" ca="1" si="4"/>
        <v>0</v>
      </c>
      <c r="I50" s="57">
        <f t="shared" ca="1" si="9"/>
        <v>322726531.59004545</v>
      </c>
      <c r="J50" s="17"/>
      <c r="K50" s="24">
        <f t="shared" ca="1" si="7"/>
        <v>7.8682034212966587E-2</v>
      </c>
      <c r="L50" s="24">
        <f t="shared" ca="1" si="7"/>
        <v>0.9213179657870334</v>
      </c>
      <c r="M50" s="24">
        <f t="shared" ca="1" si="7"/>
        <v>0</v>
      </c>
      <c r="N50" s="24">
        <f t="shared" ca="1" si="7"/>
        <v>0</v>
      </c>
      <c r="O50" s="24">
        <f t="shared" ca="1" si="7"/>
        <v>0</v>
      </c>
      <c r="P50" s="58">
        <f t="shared" ca="1" si="7"/>
        <v>1</v>
      </c>
      <c r="CQ50" s="64" t="s">
        <v>232</v>
      </c>
      <c r="CR50" s="64">
        <v>752</v>
      </c>
    </row>
    <row r="51" spans="1:96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0</v>
      </c>
      <c r="E51" s="22">
        <f t="shared" ca="1" si="1"/>
        <v>0</v>
      </c>
      <c r="F51" s="22">
        <f t="shared" ca="1" si="2"/>
        <v>0</v>
      </c>
      <c r="G51" s="22">
        <f t="shared" ca="1" si="3"/>
        <v>0</v>
      </c>
      <c r="H51" s="22">
        <f t="shared" ca="1" si="4"/>
        <v>0</v>
      </c>
      <c r="I51" s="57">
        <f t="shared" ca="1" si="9"/>
        <v>0</v>
      </c>
      <c r="J51" s="17"/>
      <c r="K51" s="24">
        <f t="shared" ca="1" si="7"/>
        <v>0</v>
      </c>
      <c r="L51" s="24">
        <f t="shared" ca="1" si="7"/>
        <v>0</v>
      </c>
      <c r="M51" s="24">
        <f t="shared" ca="1" si="7"/>
        <v>0</v>
      </c>
      <c r="N51" s="24">
        <f t="shared" ca="1" si="7"/>
        <v>0</v>
      </c>
      <c r="O51" s="24">
        <f t="shared" ca="1" si="7"/>
        <v>0</v>
      </c>
      <c r="P51" s="58">
        <f t="shared" ca="1" si="7"/>
        <v>0</v>
      </c>
      <c r="CQ51" s="64" t="s">
        <v>234</v>
      </c>
      <c r="CR51" s="64">
        <v>753</v>
      </c>
    </row>
    <row r="52" spans="1:96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0</v>
      </c>
      <c r="E52" s="22">
        <f t="shared" ca="1" si="1"/>
        <v>0</v>
      </c>
      <c r="F52" s="22">
        <f t="shared" ca="1" si="2"/>
        <v>0</v>
      </c>
      <c r="G52" s="22">
        <f t="shared" ca="1" si="3"/>
        <v>0</v>
      </c>
      <c r="H52" s="22">
        <f t="shared" ca="1" si="4"/>
        <v>0</v>
      </c>
      <c r="I52" s="57">
        <f t="shared" ref="I52:I54" ca="1" si="10">SUM(D52:H52)</f>
        <v>0</v>
      </c>
      <c r="J52" s="17"/>
      <c r="K52" s="24">
        <f t="shared" ca="1" si="7"/>
        <v>0</v>
      </c>
      <c r="L52" s="24">
        <f t="shared" ca="1" si="7"/>
        <v>0</v>
      </c>
      <c r="M52" s="24">
        <f t="shared" ca="1" si="7"/>
        <v>0</v>
      </c>
      <c r="N52" s="24">
        <f t="shared" ca="1" si="7"/>
        <v>0</v>
      </c>
      <c r="O52" s="24">
        <f t="shared" ca="1" si="7"/>
        <v>0</v>
      </c>
      <c r="P52" s="58">
        <f t="shared" ca="1" si="7"/>
        <v>0</v>
      </c>
      <c r="CQ52" s="64" t="s">
        <v>236</v>
      </c>
      <c r="CR52" s="64">
        <v>754</v>
      </c>
    </row>
    <row r="53" spans="1:96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0</v>
      </c>
      <c r="E53" s="22">
        <f t="shared" ca="1" si="1"/>
        <v>0</v>
      </c>
      <c r="F53" s="22">
        <f t="shared" ca="1" si="2"/>
        <v>0</v>
      </c>
      <c r="G53" s="22">
        <f t="shared" ca="1" si="3"/>
        <v>0</v>
      </c>
      <c r="H53" s="22">
        <f t="shared" ca="1" si="4"/>
        <v>0</v>
      </c>
      <c r="I53" s="57">
        <f t="shared" ca="1" si="10"/>
        <v>0</v>
      </c>
      <c r="J53" s="17"/>
      <c r="K53" s="24">
        <f t="shared" ca="1" si="7"/>
        <v>0</v>
      </c>
      <c r="L53" s="24">
        <f t="shared" ca="1" si="7"/>
        <v>0</v>
      </c>
      <c r="M53" s="24">
        <f t="shared" ca="1" si="7"/>
        <v>0</v>
      </c>
      <c r="N53" s="24">
        <f t="shared" ca="1" si="7"/>
        <v>0</v>
      </c>
      <c r="O53" s="24">
        <f t="shared" ca="1" si="7"/>
        <v>0</v>
      </c>
      <c r="P53" s="58">
        <f t="shared" ca="1" si="7"/>
        <v>0</v>
      </c>
      <c r="CQ53" s="64" t="s">
        <v>238</v>
      </c>
      <c r="CR53" s="64">
        <v>755</v>
      </c>
    </row>
    <row r="54" spans="1:96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22">
        <f t="shared" ca="1" si="1"/>
        <v>0</v>
      </c>
      <c r="F54" s="22">
        <f t="shared" ca="1" si="2"/>
        <v>0</v>
      </c>
      <c r="G54" s="22">
        <f t="shared" ca="1" si="3"/>
        <v>0</v>
      </c>
      <c r="H54" s="22">
        <f t="shared" ca="1" si="4"/>
        <v>0</v>
      </c>
      <c r="I54" s="57">
        <f t="shared" ca="1" si="10"/>
        <v>0</v>
      </c>
      <c r="J54" s="17"/>
      <c r="K54" s="24">
        <f t="shared" ca="1" si="7"/>
        <v>0</v>
      </c>
      <c r="L54" s="24">
        <f t="shared" ca="1" si="7"/>
        <v>0</v>
      </c>
      <c r="M54" s="24">
        <f t="shared" ca="1" si="7"/>
        <v>0</v>
      </c>
      <c r="N54" s="24">
        <f t="shared" ca="1" si="7"/>
        <v>0</v>
      </c>
      <c r="O54" s="24">
        <f t="shared" ca="1" si="7"/>
        <v>0</v>
      </c>
      <c r="P54" s="58">
        <f t="shared" ca="1" si="7"/>
        <v>0</v>
      </c>
      <c r="CQ54" s="64" t="s">
        <v>240</v>
      </c>
      <c r="CR54" s="64">
        <v>756</v>
      </c>
    </row>
    <row r="55" spans="1:96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22">
        <f t="shared" ca="1" si="1"/>
        <v>0</v>
      </c>
      <c r="F55" s="22">
        <f t="shared" ca="1" si="2"/>
        <v>0</v>
      </c>
      <c r="G55" s="22">
        <f t="shared" ca="1" si="3"/>
        <v>0</v>
      </c>
      <c r="H55" s="22">
        <f t="shared" ca="1" si="4"/>
        <v>0</v>
      </c>
      <c r="I55" s="57">
        <f t="shared" ref="I55" ca="1" si="11">SUM(D55:H55)</f>
        <v>0</v>
      </c>
      <c r="J55" s="17"/>
      <c r="K55" s="24">
        <f t="shared" ref="K55:P70" ca="1" si="12">IF($I55=0,0,D55/$I55)</f>
        <v>0</v>
      </c>
      <c r="L55" s="24">
        <f t="shared" ca="1" si="12"/>
        <v>0</v>
      </c>
      <c r="M55" s="24">
        <f t="shared" ca="1" si="12"/>
        <v>0</v>
      </c>
      <c r="N55" s="24">
        <f t="shared" ca="1" si="12"/>
        <v>0</v>
      </c>
      <c r="O55" s="24">
        <f t="shared" ca="1" si="12"/>
        <v>0</v>
      </c>
      <c r="P55" s="58">
        <f t="shared" ca="1" si="12"/>
        <v>0</v>
      </c>
      <c r="CQ55" s="64" t="s">
        <v>242</v>
      </c>
      <c r="CR55" s="64">
        <v>757</v>
      </c>
    </row>
    <row r="56" spans="1:96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22">
        <f t="shared" ca="1" si="1"/>
        <v>0</v>
      </c>
      <c r="F56" s="22">
        <f t="shared" ca="1" si="2"/>
        <v>0</v>
      </c>
      <c r="G56" s="22">
        <f t="shared" ca="1" si="3"/>
        <v>0</v>
      </c>
      <c r="H56" s="22">
        <f t="shared" ca="1" si="4"/>
        <v>0</v>
      </c>
      <c r="I56" s="57">
        <f t="shared" ca="1" si="9"/>
        <v>0</v>
      </c>
      <c r="J56" s="17"/>
      <c r="K56" s="24">
        <f t="shared" ca="1" si="12"/>
        <v>0</v>
      </c>
      <c r="L56" s="24">
        <f t="shared" ca="1" si="12"/>
        <v>0</v>
      </c>
      <c r="M56" s="24">
        <f t="shared" ca="1" si="12"/>
        <v>0</v>
      </c>
      <c r="N56" s="24">
        <f t="shared" ca="1" si="12"/>
        <v>0</v>
      </c>
      <c r="O56" s="24">
        <f t="shared" ca="1" si="12"/>
        <v>0</v>
      </c>
      <c r="P56" s="58">
        <f t="shared" ca="1" si="12"/>
        <v>0</v>
      </c>
      <c r="CQ56" s="64" t="s">
        <v>244</v>
      </c>
      <c r="CR56" s="64">
        <v>758</v>
      </c>
    </row>
    <row r="57" spans="1:96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22">
        <f t="shared" ca="1" si="1"/>
        <v>0</v>
      </c>
      <c r="F57" s="22">
        <f t="shared" ca="1" si="2"/>
        <v>0</v>
      </c>
      <c r="G57" s="22">
        <f t="shared" ca="1" si="3"/>
        <v>0</v>
      </c>
      <c r="H57" s="22">
        <f t="shared" ca="1" si="4"/>
        <v>0</v>
      </c>
      <c r="I57" s="57">
        <f t="shared" ca="1" si="9"/>
        <v>0</v>
      </c>
      <c r="J57" s="17"/>
      <c r="K57" s="24">
        <f t="shared" ca="1" si="12"/>
        <v>0</v>
      </c>
      <c r="L57" s="24">
        <f t="shared" ca="1" si="12"/>
        <v>0</v>
      </c>
      <c r="M57" s="24">
        <f t="shared" ca="1" si="12"/>
        <v>0</v>
      </c>
      <c r="N57" s="24">
        <f t="shared" ca="1" si="12"/>
        <v>0</v>
      </c>
      <c r="O57" s="24">
        <f t="shared" ca="1" si="12"/>
        <v>0</v>
      </c>
      <c r="P57" s="58">
        <f t="shared" ca="1" si="12"/>
        <v>0</v>
      </c>
      <c r="CQ57" s="64" t="s">
        <v>247</v>
      </c>
      <c r="CR57" s="64">
        <v>759</v>
      </c>
    </row>
    <row r="58" spans="1:96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22">
        <f t="shared" ca="1" si="1"/>
        <v>0</v>
      </c>
      <c r="F58" s="22">
        <f t="shared" ca="1" si="2"/>
        <v>0</v>
      </c>
      <c r="G58" s="22">
        <f t="shared" ca="1" si="3"/>
        <v>0</v>
      </c>
      <c r="H58" s="22">
        <f t="shared" ca="1" si="4"/>
        <v>0</v>
      </c>
      <c r="I58" s="57">
        <f t="shared" ca="1" si="9"/>
        <v>0</v>
      </c>
      <c r="J58" s="17"/>
      <c r="K58" s="24">
        <f t="shared" ca="1" si="12"/>
        <v>0</v>
      </c>
      <c r="L58" s="24">
        <f t="shared" ca="1" si="12"/>
        <v>0</v>
      </c>
      <c r="M58" s="24">
        <f t="shared" ca="1" si="12"/>
        <v>0</v>
      </c>
      <c r="N58" s="24">
        <f t="shared" ca="1" si="12"/>
        <v>0</v>
      </c>
      <c r="O58" s="24">
        <f t="shared" ca="1" si="12"/>
        <v>0</v>
      </c>
      <c r="P58" s="58">
        <f t="shared" ca="1" si="12"/>
        <v>0</v>
      </c>
      <c r="CQ58" s="64" t="s">
        <v>249</v>
      </c>
      <c r="CR58" s="64">
        <v>760</v>
      </c>
    </row>
    <row r="59" spans="1:96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22">
        <f t="shared" ca="1" si="1"/>
        <v>0</v>
      </c>
      <c r="F59" s="22">
        <f t="shared" ca="1" si="2"/>
        <v>0</v>
      </c>
      <c r="G59" s="22">
        <f t="shared" ca="1" si="3"/>
        <v>0</v>
      </c>
      <c r="H59" s="22">
        <f t="shared" ca="1" si="4"/>
        <v>0</v>
      </c>
      <c r="I59" s="57">
        <f t="shared" ca="1" si="9"/>
        <v>0</v>
      </c>
      <c r="J59" s="17"/>
      <c r="K59" s="24">
        <f t="shared" ca="1" si="12"/>
        <v>0</v>
      </c>
      <c r="L59" s="24">
        <f t="shared" ca="1" si="12"/>
        <v>0</v>
      </c>
      <c r="M59" s="24">
        <f t="shared" ca="1" si="12"/>
        <v>0</v>
      </c>
      <c r="N59" s="24">
        <f t="shared" ca="1" si="12"/>
        <v>0</v>
      </c>
      <c r="O59" s="24">
        <f t="shared" ca="1" si="12"/>
        <v>0</v>
      </c>
      <c r="P59" s="58">
        <f t="shared" ca="1" si="12"/>
        <v>0</v>
      </c>
      <c r="CQ59" s="64" t="s">
        <v>252</v>
      </c>
      <c r="CR59" s="64">
        <v>761</v>
      </c>
    </row>
    <row r="60" spans="1:96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22">
        <f t="shared" ca="1" si="1"/>
        <v>0</v>
      </c>
      <c r="F60" s="22">
        <f t="shared" ca="1" si="2"/>
        <v>0</v>
      </c>
      <c r="G60" s="22">
        <f t="shared" ca="1" si="3"/>
        <v>0</v>
      </c>
      <c r="H60" s="22">
        <f t="shared" ca="1" si="4"/>
        <v>0</v>
      </c>
      <c r="I60" s="57">
        <f t="shared" ca="1" si="9"/>
        <v>0</v>
      </c>
      <c r="J60" s="17"/>
      <c r="K60" s="24">
        <f t="shared" ca="1" si="12"/>
        <v>0</v>
      </c>
      <c r="L60" s="24">
        <f t="shared" ca="1" si="12"/>
        <v>0</v>
      </c>
      <c r="M60" s="24">
        <f t="shared" ca="1" si="12"/>
        <v>0</v>
      </c>
      <c r="N60" s="24">
        <f t="shared" ca="1" si="12"/>
        <v>0</v>
      </c>
      <c r="O60" s="24">
        <f t="shared" ca="1" si="12"/>
        <v>0</v>
      </c>
      <c r="P60" s="58">
        <f t="shared" ca="1" si="12"/>
        <v>0</v>
      </c>
      <c r="CQ60" s="64" t="s">
        <v>254</v>
      </c>
      <c r="CR60" s="64">
        <v>765</v>
      </c>
    </row>
    <row r="61" spans="1:96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22">
        <f t="shared" ca="1" si="1"/>
        <v>0</v>
      </c>
      <c r="F61" s="22">
        <f t="shared" ca="1" si="2"/>
        <v>0</v>
      </c>
      <c r="G61" s="22">
        <f t="shared" ca="1" si="3"/>
        <v>0</v>
      </c>
      <c r="H61" s="22">
        <f t="shared" ca="1" si="4"/>
        <v>0</v>
      </c>
      <c r="I61" s="57">
        <f t="shared" ca="1" si="9"/>
        <v>0</v>
      </c>
      <c r="J61" s="17"/>
      <c r="K61" s="24">
        <f t="shared" ca="1" si="12"/>
        <v>0</v>
      </c>
      <c r="L61" s="24">
        <f t="shared" ca="1" si="12"/>
        <v>0</v>
      </c>
      <c r="M61" s="24">
        <f t="shared" ca="1" si="12"/>
        <v>0</v>
      </c>
      <c r="N61" s="24">
        <f t="shared" ca="1" si="12"/>
        <v>0</v>
      </c>
      <c r="O61" s="24">
        <f t="shared" ca="1" si="12"/>
        <v>0</v>
      </c>
      <c r="P61" s="58">
        <f t="shared" ca="1" si="12"/>
        <v>0</v>
      </c>
      <c r="CQ61" s="64" t="s">
        <v>256</v>
      </c>
      <c r="CR61" s="64">
        <v>766</v>
      </c>
    </row>
    <row r="62" spans="1:96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22">
        <f t="shared" ca="1" si="1"/>
        <v>0</v>
      </c>
      <c r="F62" s="22">
        <f t="shared" ca="1" si="2"/>
        <v>0</v>
      </c>
      <c r="G62" s="22">
        <f t="shared" ca="1" si="3"/>
        <v>0</v>
      </c>
      <c r="H62" s="22">
        <f t="shared" ca="1" si="4"/>
        <v>0</v>
      </c>
      <c r="I62" s="57">
        <f t="shared" ca="1" si="9"/>
        <v>0</v>
      </c>
      <c r="J62" s="17"/>
      <c r="K62" s="24">
        <f t="shared" ca="1" si="12"/>
        <v>0</v>
      </c>
      <c r="L62" s="24">
        <f t="shared" ca="1" si="12"/>
        <v>0</v>
      </c>
      <c r="M62" s="24">
        <f t="shared" ca="1" si="12"/>
        <v>0</v>
      </c>
      <c r="N62" s="24">
        <f t="shared" ca="1" si="12"/>
        <v>0</v>
      </c>
      <c r="O62" s="24">
        <f t="shared" ca="1" si="12"/>
        <v>0</v>
      </c>
      <c r="P62" s="58">
        <f t="shared" ca="1" si="12"/>
        <v>0</v>
      </c>
      <c r="CQ62" s="64" t="s">
        <v>258</v>
      </c>
      <c r="CR62" s="64">
        <v>767</v>
      </c>
    </row>
    <row r="63" spans="1:96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22">
        <f t="shared" ca="1" si="1"/>
        <v>0</v>
      </c>
      <c r="F63" s="22">
        <f t="shared" ca="1" si="2"/>
        <v>0</v>
      </c>
      <c r="G63" s="22">
        <f t="shared" ca="1" si="3"/>
        <v>0</v>
      </c>
      <c r="H63" s="22">
        <f t="shared" ca="1" si="4"/>
        <v>0</v>
      </c>
      <c r="I63" s="57">
        <f t="shared" ca="1" si="9"/>
        <v>0</v>
      </c>
      <c r="J63" s="17"/>
      <c r="K63" s="24">
        <f t="shared" ca="1" si="12"/>
        <v>0</v>
      </c>
      <c r="L63" s="24">
        <f t="shared" ca="1" si="12"/>
        <v>0</v>
      </c>
      <c r="M63" s="24">
        <f t="shared" ca="1" si="12"/>
        <v>0</v>
      </c>
      <c r="N63" s="24">
        <f t="shared" ca="1" si="12"/>
        <v>0</v>
      </c>
      <c r="O63" s="24">
        <f t="shared" ca="1" si="12"/>
        <v>0</v>
      </c>
      <c r="P63" s="58">
        <f t="shared" ca="1" si="12"/>
        <v>0</v>
      </c>
      <c r="CQ63" s="64" t="s">
        <v>260</v>
      </c>
      <c r="CR63" s="64">
        <v>768</v>
      </c>
    </row>
    <row r="64" spans="1:96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22">
        <f t="shared" ca="1" si="1"/>
        <v>0</v>
      </c>
      <c r="F64" s="22">
        <f t="shared" ca="1" si="2"/>
        <v>0</v>
      </c>
      <c r="G64" s="22">
        <f t="shared" ca="1" si="3"/>
        <v>0</v>
      </c>
      <c r="H64" s="22">
        <f t="shared" ca="1" si="4"/>
        <v>0</v>
      </c>
      <c r="I64" s="57">
        <f t="shared" ca="1" si="9"/>
        <v>0</v>
      </c>
      <c r="J64" s="17"/>
      <c r="K64" s="24">
        <f t="shared" ca="1" si="12"/>
        <v>0</v>
      </c>
      <c r="L64" s="24">
        <f t="shared" ca="1" si="12"/>
        <v>0</v>
      </c>
      <c r="M64" s="24">
        <f t="shared" ca="1" si="12"/>
        <v>0</v>
      </c>
      <c r="N64" s="24">
        <f t="shared" ca="1" si="12"/>
        <v>0</v>
      </c>
      <c r="O64" s="24">
        <f t="shared" ca="1" si="12"/>
        <v>0</v>
      </c>
      <c r="P64" s="58">
        <f t="shared" ca="1" si="12"/>
        <v>0</v>
      </c>
      <c r="CQ64" s="64" t="s">
        <v>262</v>
      </c>
      <c r="CR64" s="64">
        <v>769</v>
      </c>
    </row>
    <row r="65" spans="1:96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22">
        <f t="shared" ca="1" si="1"/>
        <v>0</v>
      </c>
      <c r="F65" s="22">
        <f t="shared" ca="1" si="2"/>
        <v>0</v>
      </c>
      <c r="G65" s="22">
        <f t="shared" ca="1" si="3"/>
        <v>0</v>
      </c>
      <c r="H65" s="22">
        <f t="shared" ca="1" si="4"/>
        <v>0</v>
      </c>
      <c r="I65" s="57">
        <f t="shared" ca="1" si="9"/>
        <v>0</v>
      </c>
      <c r="J65" s="17"/>
      <c r="K65" s="24">
        <f t="shared" ca="1" si="12"/>
        <v>0</v>
      </c>
      <c r="L65" s="24">
        <f t="shared" ca="1" si="12"/>
        <v>0</v>
      </c>
      <c r="M65" s="24">
        <f t="shared" ca="1" si="12"/>
        <v>0</v>
      </c>
      <c r="N65" s="24">
        <f t="shared" ca="1" si="12"/>
        <v>0</v>
      </c>
      <c r="O65" s="24">
        <f t="shared" ca="1" si="12"/>
        <v>0</v>
      </c>
      <c r="P65" s="58">
        <f t="shared" ca="1" si="12"/>
        <v>0</v>
      </c>
      <c r="CQ65" s="64" t="s">
        <v>264</v>
      </c>
      <c r="CR65" s="64">
        <v>770</v>
      </c>
    </row>
    <row r="66" spans="1:96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22">
        <f t="shared" ca="1" si="1"/>
        <v>0</v>
      </c>
      <c r="F66" s="22">
        <f t="shared" ca="1" si="2"/>
        <v>0</v>
      </c>
      <c r="G66" s="22">
        <f t="shared" ca="1" si="3"/>
        <v>0</v>
      </c>
      <c r="H66" s="22">
        <f t="shared" ca="1" si="4"/>
        <v>0</v>
      </c>
      <c r="I66" s="57">
        <f t="shared" ca="1" si="9"/>
        <v>0</v>
      </c>
      <c r="J66" s="17"/>
      <c r="K66" s="24">
        <f t="shared" ca="1" si="12"/>
        <v>0</v>
      </c>
      <c r="L66" s="24">
        <f t="shared" ca="1" si="12"/>
        <v>0</v>
      </c>
      <c r="M66" s="24">
        <f t="shared" ca="1" si="12"/>
        <v>0</v>
      </c>
      <c r="N66" s="24">
        <f t="shared" ca="1" si="12"/>
        <v>0</v>
      </c>
      <c r="O66" s="24">
        <f t="shared" ca="1" si="12"/>
        <v>0</v>
      </c>
      <c r="P66" s="58">
        <f t="shared" ca="1" si="12"/>
        <v>0</v>
      </c>
      <c r="CQ66" s="64" t="s">
        <v>266</v>
      </c>
      <c r="CR66" s="64">
        <v>773</v>
      </c>
    </row>
    <row r="67" spans="1:96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22">
        <f t="shared" ca="1" si="1"/>
        <v>0</v>
      </c>
      <c r="F67" s="22">
        <f t="shared" ca="1" si="2"/>
        <v>0</v>
      </c>
      <c r="G67" s="22">
        <f t="shared" ca="1" si="3"/>
        <v>0</v>
      </c>
      <c r="H67" s="22">
        <f t="shared" ca="1" si="4"/>
        <v>0</v>
      </c>
      <c r="I67" s="57">
        <f t="shared" ca="1" si="9"/>
        <v>0</v>
      </c>
      <c r="J67" s="17"/>
      <c r="K67" s="24">
        <f t="shared" ca="1" si="12"/>
        <v>0</v>
      </c>
      <c r="L67" s="24">
        <f t="shared" ca="1" si="12"/>
        <v>0</v>
      </c>
      <c r="M67" s="24">
        <f t="shared" ca="1" si="12"/>
        <v>0</v>
      </c>
      <c r="N67" s="24">
        <f t="shared" ca="1" si="12"/>
        <v>0</v>
      </c>
      <c r="O67" s="24">
        <f t="shared" ca="1" si="12"/>
        <v>0</v>
      </c>
      <c r="P67" s="58">
        <f t="shared" ca="1" si="12"/>
        <v>0</v>
      </c>
      <c r="CQ67" s="64" t="s">
        <v>268</v>
      </c>
      <c r="CR67" s="64">
        <v>774</v>
      </c>
    </row>
    <row r="68" spans="1:96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22">
        <f t="shared" ca="1" si="1"/>
        <v>0</v>
      </c>
      <c r="F68" s="22">
        <f t="shared" ca="1" si="2"/>
        <v>0</v>
      </c>
      <c r="G68" s="22">
        <f t="shared" ca="1" si="3"/>
        <v>0</v>
      </c>
      <c r="H68" s="22">
        <f t="shared" ca="1" si="4"/>
        <v>0</v>
      </c>
      <c r="I68" s="57">
        <f t="shared" ca="1" si="9"/>
        <v>0</v>
      </c>
      <c r="J68" s="17"/>
      <c r="K68" s="24">
        <f t="shared" ca="1" si="12"/>
        <v>0</v>
      </c>
      <c r="L68" s="24">
        <f t="shared" ca="1" si="12"/>
        <v>0</v>
      </c>
      <c r="M68" s="24">
        <f t="shared" ca="1" si="12"/>
        <v>0</v>
      </c>
      <c r="N68" s="24">
        <f t="shared" ca="1" si="12"/>
        <v>0</v>
      </c>
      <c r="O68" s="24">
        <f t="shared" ca="1" si="12"/>
        <v>0</v>
      </c>
      <c r="P68" s="58">
        <f t="shared" ca="1" si="12"/>
        <v>0</v>
      </c>
      <c r="CQ68" s="64" t="s">
        <v>270</v>
      </c>
      <c r="CR68" s="64">
        <v>775</v>
      </c>
    </row>
    <row r="69" spans="1:96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22">
        <f t="shared" ca="1" si="1"/>
        <v>0</v>
      </c>
      <c r="F69" s="22">
        <f t="shared" ca="1" si="2"/>
        <v>0</v>
      </c>
      <c r="G69" s="22">
        <f t="shared" ca="1" si="3"/>
        <v>0</v>
      </c>
      <c r="H69" s="22">
        <f t="shared" ca="1" si="4"/>
        <v>0</v>
      </c>
      <c r="I69" s="57">
        <f t="shared" ca="1" si="9"/>
        <v>0</v>
      </c>
      <c r="J69" s="17"/>
      <c r="K69" s="24">
        <f t="shared" ca="1" si="12"/>
        <v>0</v>
      </c>
      <c r="L69" s="24">
        <f t="shared" ca="1" si="12"/>
        <v>0</v>
      </c>
      <c r="M69" s="24">
        <f t="shared" ca="1" si="12"/>
        <v>0</v>
      </c>
      <c r="N69" s="24">
        <f t="shared" ca="1" si="12"/>
        <v>0</v>
      </c>
      <c r="O69" s="24">
        <f t="shared" ca="1" si="12"/>
        <v>0</v>
      </c>
      <c r="P69" s="58">
        <f t="shared" ca="1" si="12"/>
        <v>0</v>
      </c>
      <c r="CQ69" s="64" t="s">
        <v>272</v>
      </c>
      <c r="CR69" s="64">
        <v>776</v>
      </c>
    </row>
    <row r="70" spans="1:96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22">
        <f t="shared" ca="1" si="1"/>
        <v>0</v>
      </c>
      <c r="F70" s="22">
        <f t="shared" ca="1" si="2"/>
        <v>0</v>
      </c>
      <c r="G70" s="22">
        <f t="shared" ca="1" si="3"/>
        <v>0</v>
      </c>
      <c r="H70" s="22">
        <f t="shared" ca="1" si="4"/>
        <v>0</v>
      </c>
      <c r="I70" s="57">
        <f t="shared" ca="1" si="9"/>
        <v>0</v>
      </c>
      <c r="J70" s="17"/>
      <c r="K70" s="24">
        <f t="shared" ca="1" si="12"/>
        <v>0</v>
      </c>
      <c r="L70" s="24">
        <f t="shared" ca="1" si="12"/>
        <v>0</v>
      </c>
      <c r="M70" s="24">
        <f t="shared" ca="1" si="12"/>
        <v>0</v>
      </c>
      <c r="N70" s="24">
        <f t="shared" ca="1" si="12"/>
        <v>0</v>
      </c>
      <c r="O70" s="24">
        <f t="shared" ca="1" si="12"/>
        <v>0</v>
      </c>
      <c r="P70" s="58">
        <f t="shared" ca="1" si="12"/>
        <v>0</v>
      </c>
      <c r="CQ70" s="64" t="s">
        <v>274</v>
      </c>
      <c r="CR70" s="64">
        <v>777</v>
      </c>
    </row>
    <row r="71" spans="1:96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13">IFERROR(INDIRECT("'"&amp;D$6&amp;"'!"&amp;ADDRESS(MATCH($B71,INDIRECT("'"&amp;$D$6&amp;"'!$B$1:$B$1095"),0),MATCH(VLOOKUP($D$4,$CQ:$CR,2,0),INDIRECT("'"&amp;$D$6&amp;"'!5:5"),0))),0)</f>
        <v>0</v>
      </c>
      <c r="E71" s="22">
        <f t="shared" ref="E71:E76" ca="1" si="14">IFERROR(INDIRECT("'"&amp;E$6&amp;"'!"&amp;ADDRESS(MATCH($B71,INDIRECT("'"&amp;$E$6&amp;"'!$B$1:$B$1095"),0),MATCH(VLOOKUP($D$4,$CQ:$CR,2,0),INDIRECT("'"&amp;$E$6&amp;"'!5:5"),0))),0)</f>
        <v>0</v>
      </c>
      <c r="F71" s="22">
        <f t="shared" ref="F71:F76" ca="1" si="15">IFERROR(INDIRECT("'"&amp;F$6&amp;"'!"&amp;ADDRESS(MATCH($B71,INDIRECT("'"&amp;$F$6&amp;"'!$B$1:$B$1095"),0),MATCH(VLOOKUP($D$4,$CQ:$CR,2,0),INDIRECT("'"&amp;$F$6&amp;"'!5:5"),0))),0)</f>
        <v>0</v>
      </c>
      <c r="G71" s="22">
        <f t="shared" ref="G71:G76" ca="1" si="16">IFERROR(INDIRECT("'"&amp;G$6&amp;"'!"&amp;ADDRESS(MATCH($B71,INDIRECT("'"&amp;$G$6&amp;"'!$B$1:$B$1095"),0),MATCH(VLOOKUP($D$4,$CQ:$CR,2,0),INDIRECT("'"&amp;$G$6&amp;"'!5:5"),0))),0)</f>
        <v>0</v>
      </c>
      <c r="H71" s="22">
        <f t="shared" ref="H71:H76" ca="1" si="17">IFERROR(INDIRECT("'"&amp;H$6&amp;"'!"&amp;ADDRESS(MATCH($B71,INDIRECT("'"&amp;$H$6&amp;"'!$B$1:$B$1095"),0),MATCH(VLOOKUP($D$4,$CQ:$CR,2,0),INDIRECT("'"&amp;$H$6&amp;"'!5:5"),0))),0)</f>
        <v>0</v>
      </c>
      <c r="I71" s="57">
        <f t="shared" ca="1" si="9"/>
        <v>0</v>
      </c>
      <c r="J71" s="17"/>
      <c r="K71" s="24">
        <f t="shared" ref="K71:P79" ca="1" si="18">IF($I71=0,0,D71/$I71)</f>
        <v>0</v>
      </c>
      <c r="L71" s="24">
        <f t="shared" ca="1" si="18"/>
        <v>0</v>
      </c>
      <c r="M71" s="24">
        <f t="shared" ca="1" si="18"/>
        <v>0</v>
      </c>
      <c r="N71" s="24">
        <f t="shared" ca="1" si="18"/>
        <v>0</v>
      </c>
      <c r="O71" s="24">
        <f t="shared" ca="1" si="18"/>
        <v>0</v>
      </c>
      <c r="P71" s="58">
        <f t="shared" ca="1" si="18"/>
        <v>0</v>
      </c>
      <c r="CQ71" s="64" t="s">
        <v>276</v>
      </c>
      <c r="CR71" s="64">
        <v>778</v>
      </c>
    </row>
    <row r="72" spans="1:96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3"/>
        <v>0</v>
      </c>
      <c r="E72" s="22">
        <f t="shared" ca="1" si="14"/>
        <v>0</v>
      </c>
      <c r="F72" s="22">
        <f t="shared" ca="1" si="15"/>
        <v>0</v>
      </c>
      <c r="G72" s="22">
        <f t="shared" ca="1" si="16"/>
        <v>0</v>
      </c>
      <c r="H72" s="22">
        <f t="shared" ca="1" si="17"/>
        <v>0</v>
      </c>
      <c r="I72" s="57">
        <f t="shared" ca="1" si="9"/>
        <v>0</v>
      </c>
      <c r="J72" s="17"/>
      <c r="K72" s="24">
        <f t="shared" ca="1" si="18"/>
        <v>0</v>
      </c>
      <c r="L72" s="24">
        <f t="shared" ca="1" si="18"/>
        <v>0</v>
      </c>
      <c r="M72" s="24">
        <f t="shared" ca="1" si="18"/>
        <v>0</v>
      </c>
      <c r="N72" s="24">
        <f t="shared" ca="1" si="18"/>
        <v>0</v>
      </c>
      <c r="O72" s="24">
        <f t="shared" ca="1" si="18"/>
        <v>0</v>
      </c>
      <c r="P72" s="58">
        <f t="shared" ca="1" si="18"/>
        <v>0</v>
      </c>
      <c r="CQ72" s="64" t="s">
        <v>278</v>
      </c>
      <c r="CR72" s="64">
        <v>779</v>
      </c>
    </row>
    <row r="73" spans="1:96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3"/>
        <v>0</v>
      </c>
      <c r="E73" s="22">
        <f t="shared" ca="1" si="14"/>
        <v>0</v>
      </c>
      <c r="F73" s="22">
        <f t="shared" ca="1" si="15"/>
        <v>0</v>
      </c>
      <c r="G73" s="22">
        <f t="shared" ca="1" si="16"/>
        <v>0</v>
      </c>
      <c r="H73" s="22">
        <f t="shared" ca="1" si="17"/>
        <v>0</v>
      </c>
      <c r="I73" s="57">
        <f ca="1">SUM(D73:H73)</f>
        <v>0</v>
      </c>
      <c r="J73" s="17"/>
      <c r="K73" s="24">
        <f t="shared" ca="1" si="18"/>
        <v>0</v>
      </c>
      <c r="L73" s="24">
        <f t="shared" ca="1" si="18"/>
        <v>0</v>
      </c>
      <c r="M73" s="24">
        <f t="shared" ca="1" si="18"/>
        <v>0</v>
      </c>
      <c r="N73" s="24">
        <f t="shared" ca="1" si="18"/>
        <v>0</v>
      </c>
      <c r="O73" s="24">
        <f t="shared" ca="1" si="18"/>
        <v>0</v>
      </c>
      <c r="P73" s="58">
        <f t="shared" ca="1" si="18"/>
        <v>0</v>
      </c>
      <c r="CQ73" s="64" t="s">
        <v>280</v>
      </c>
      <c r="CR73" s="64">
        <v>780</v>
      </c>
    </row>
    <row r="74" spans="1:96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3"/>
        <v>0</v>
      </c>
      <c r="E74" s="22">
        <f t="shared" ca="1" si="14"/>
        <v>0</v>
      </c>
      <c r="F74" s="22">
        <f t="shared" ca="1" si="15"/>
        <v>0</v>
      </c>
      <c r="G74" s="22">
        <f t="shared" ca="1" si="16"/>
        <v>0</v>
      </c>
      <c r="H74" s="22">
        <f t="shared" ca="1" si="17"/>
        <v>0</v>
      </c>
      <c r="I74" s="57">
        <f ca="1">SUM(D74:H74)</f>
        <v>0</v>
      </c>
      <c r="J74" s="17"/>
      <c r="K74" s="24">
        <f t="shared" ca="1" si="18"/>
        <v>0</v>
      </c>
      <c r="L74" s="24">
        <f t="shared" ca="1" si="18"/>
        <v>0</v>
      </c>
      <c r="M74" s="24">
        <f t="shared" ca="1" si="18"/>
        <v>0</v>
      </c>
      <c r="N74" s="24">
        <f t="shared" ca="1" si="18"/>
        <v>0</v>
      </c>
      <c r="O74" s="24">
        <f t="shared" ca="1" si="18"/>
        <v>0</v>
      </c>
      <c r="P74" s="58">
        <f t="shared" ca="1" si="18"/>
        <v>0</v>
      </c>
      <c r="CQ74" s="64" t="s">
        <v>282</v>
      </c>
      <c r="CR74" s="64">
        <v>781</v>
      </c>
    </row>
    <row r="75" spans="1:96" x14ac:dyDescent="0.2">
      <c r="A75" s="66" t="s">
        <v>283</v>
      </c>
      <c r="B75" s="21">
        <v>3017</v>
      </c>
      <c r="C75" s="67" t="s">
        <v>251</v>
      </c>
      <c r="D75" s="22">
        <f t="shared" ca="1" si="13"/>
        <v>0</v>
      </c>
      <c r="E75" s="22">
        <f t="shared" ca="1" si="14"/>
        <v>0</v>
      </c>
      <c r="F75" s="22">
        <f t="shared" ca="1" si="15"/>
        <v>0</v>
      </c>
      <c r="G75" s="22">
        <f t="shared" ca="1" si="16"/>
        <v>0</v>
      </c>
      <c r="H75" s="22">
        <f t="shared" ca="1" si="17"/>
        <v>0</v>
      </c>
      <c r="I75" s="57">
        <f ca="1">SUM(D75:H75)</f>
        <v>0</v>
      </c>
      <c r="J75" s="17"/>
      <c r="K75" s="24">
        <f t="shared" ca="1" si="18"/>
        <v>0</v>
      </c>
      <c r="L75" s="24">
        <f t="shared" ca="1" si="18"/>
        <v>0</v>
      </c>
      <c r="M75" s="24">
        <f t="shared" ca="1" si="18"/>
        <v>0</v>
      </c>
      <c r="N75" s="24">
        <f t="shared" ca="1" si="18"/>
        <v>0</v>
      </c>
      <c r="O75" s="24">
        <f t="shared" ca="1" si="18"/>
        <v>0</v>
      </c>
      <c r="P75" s="58">
        <f t="shared" ca="1" si="18"/>
        <v>0</v>
      </c>
      <c r="CQ75" s="64" t="s">
        <v>284</v>
      </c>
      <c r="CR75" s="64">
        <v>782</v>
      </c>
    </row>
    <row r="76" spans="1:96" ht="12.75" customHeight="1" x14ac:dyDescent="0.2">
      <c r="A76" s="66" t="s">
        <v>285</v>
      </c>
      <c r="B76" s="21">
        <v>3018</v>
      </c>
      <c r="C76" s="67" t="s">
        <v>251</v>
      </c>
      <c r="D76" s="22">
        <f t="shared" ca="1" si="13"/>
        <v>0</v>
      </c>
      <c r="E76" s="22">
        <f t="shared" ca="1" si="14"/>
        <v>0</v>
      </c>
      <c r="F76" s="22">
        <f t="shared" ca="1" si="15"/>
        <v>0</v>
      </c>
      <c r="G76" s="22">
        <f t="shared" ca="1" si="16"/>
        <v>0</v>
      </c>
      <c r="H76" s="22">
        <f t="shared" ca="1" si="17"/>
        <v>0</v>
      </c>
      <c r="I76" s="57">
        <f ca="1">SUM(D76:H76)</f>
        <v>0</v>
      </c>
      <c r="J76" s="17"/>
      <c r="K76" s="24">
        <f t="shared" ca="1" si="18"/>
        <v>0</v>
      </c>
      <c r="L76" s="24">
        <f t="shared" ca="1" si="18"/>
        <v>0</v>
      </c>
      <c r="M76" s="24">
        <f t="shared" ca="1" si="18"/>
        <v>0</v>
      </c>
      <c r="N76" s="24">
        <f t="shared" ca="1" si="18"/>
        <v>0</v>
      </c>
      <c r="O76" s="24">
        <f t="shared" ca="1" si="18"/>
        <v>0</v>
      </c>
      <c r="P76" s="58">
        <f t="shared" ca="1" si="18"/>
        <v>0</v>
      </c>
      <c r="CQ76" s="64" t="s">
        <v>286</v>
      </c>
      <c r="CR76" s="64">
        <v>783</v>
      </c>
    </row>
    <row r="77" spans="1:96" ht="12.75" customHeight="1" x14ac:dyDescent="0.2">
      <c r="A77" s="68" t="s">
        <v>287</v>
      </c>
      <c r="B77" s="56">
        <v>9000</v>
      </c>
      <c r="C77" s="67" t="s">
        <v>288</v>
      </c>
      <c r="D77" s="57">
        <f t="shared" ref="D77:I77" ca="1" si="19">SUMIF($C$7:$C$76,"HD",D$7:D$76)</f>
        <v>1768826963.9172122</v>
      </c>
      <c r="E77" s="57">
        <f t="shared" ca="1" si="19"/>
        <v>27067955522.526768</v>
      </c>
      <c r="F77" s="57">
        <f t="shared" ca="1" si="19"/>
        <v>791973566.4470067</v>
      </c>
      <c r="G77" s="57">
        <f t="shared" ca="1" si="19"/>
        <v>3051576553.3974695</v>
      </c>
      <c r="H77" s="57">
        <f t="shared" ca="1" si="19"/>
        <v>1379147976.0398841</v>
      </c>
      <c r="I77" s="57">
        <f t="shared" ca="1" si="19"/>
        <v>34059480582.328342</v>
      </c>
      <c r="J77" s="17"/>
      <c r="K77" s="58">
        <f t="shared" ca="1" si="18"/>
        <v>5.1933468557795993E-2</v>
      </c>
      <c r="L77" s="58">
        <f t="shared" ca="1" si="18"/>
        <v>0.7947260222333189</v>
      </c>
      <c r="M77" s="58">
        <f t="shared" ca="1" si="18"/>
        <v>2.3252661312102327E-2</v>
      </c>
      <c r="N77" s="58">
        <f t="shared" ca="1" si="18"/>
        <v>8.9595510595683325E-2</v>
      </c>
      <c r="O77" s="58">
        <f t="shared" ca="1" si="18"/>
        <v>4.0492337301099385E-2</v>
      </c>
      <c r="P77" s="58">
        <f t="shared" ca="1" si="18"/>
        <v>1</v>
      </c>
      <c r="CQ77" s="64" t="s">
        <v>289</v>
      </c>
      <c r="CR77" s="64">
        <v>784</v>
      </c>
    </row>
    <row r="78" spans="1:96" ht="12.75" customHeight="1" x14ac:dyDescent="0.2">
      <c r="A78" s="68" t="s">
        <v>290</v>
      </c>
      <c r="B78" s="56">
        <v>9001</v>
      </c>
      <c r="C78" s="67" t="s">
        <v>291</v>
      </c>
      <c r="D78" s="57">
        <f t="shared" ref="D78:I78" ca="1" si="20">SUMIF($C$7:$C$76,"H",D$7:D$76)+SUMIF($C$7:$C$76,"E",D$7:D$76)</f>
        <v>0</v>
      </c>
      <c r="E78" s="57">
        <f t="shared" ca="1" si="20"/>
        <v>0</v>
      </c>
      <c r="F78" s="57">
        <f t="shared" ca="1" si="20"/>
        <v>0</v>
      </c>
      <c r="G78" s="57">
        <f t="shared" ca="1" si="20"/>
        <v>0</v>
      </c>
      <c r="H78" s="57">
        <f t="shared" ca="1" si="20"/>
        <v>0</v>
      </c>
      <c r="I78" s="57">
        <f t="shared" ca="1" si="20"/>
        <v>0</v>
      </c>
      <c r="J78" s="17"/>
      <c r="K78" s="58">
        <f t="shared" ca="1" si="18"/>
        <v>0</v>
      </c>
      <c r="L78" s="58">
        <f t="shared" ca="1" si="18"/>
        <v>0</v>
      </c>
      <c r="M78" s="58">
        <f t="shared" ca="1" si="18"/>
        <v>0</v>
      </c>
      <c r="N78" s="58">
        <f t="shared" ca="1" si="18"/>
        <v>0</v>
      </c>
      <c r="O78" s="58">
        <f t="shared" ca="1" si="18"/>
        <v>0</v>
      </c>
      <c r="P78" s="58">
        <f t="shared" ca="1" si="18"/>
        <v>0</v>
      </c>
      <c r="CQ78" s="64" t="s">
        <v>292</v>
      </c>
      <c r="CR78" s="64">
        <v>785</v>
      </c>
    </row>
    <row r="79" spans="1:96" ht="12.75" customHeight="1" x14ac:dyDescent="0.2">
      <c r="A79" s="68" t="s">
        <v>293</v>
      </c>
      <c r="B79" s="56">
        <v>9003</v>
      </c>
      <c r="C79" s="67" t="s">
        <v>294</v>
      </c>
      <c r="D79" s="57">
        <f t="shared" ref="D79:I79" ca="1" si="21">D77+D78</f>
        <v>1768826963.9172122</v>
      </c>
      <c r="E79" s="57">
        <f t="shared" ca="1" si="21"/>
        <v>27067955522.526768</v>
      </c>
      <c r="F79" s="57">
        <f t="shared" ca="1" si="21"/>
        <v>791973566.4470067</v>
      </c>
      <c r="G79" s="57">
        <f t="shared" ca="1" si="21"/>
        <v>3051576553.3974695</v>
      </c>
      <c r="H79" s="57">
        <f t="shared" ca="1" si="21"/>
        <v>1379147976.0398841</v>
      </c>
      <c r="I79" s="57">
        <f t="shared" ca="1" si="21"/>
        <v>34059480582.328342</v>
      </c>
      <c r="J79" s="17"/>
      <c r="K79" s="58">
        <f t="shared" ca="1" si="18"/>
        <v>5.1933468557795993E-2</v>
      </c>
      <c r="L79" s="58">
        <f t="shared" ca="1" si="18"/>
        <v>0.7947260222333189</v>
      </c>
      <c r="M79" s="58">
        <f t="shared" ca="1" si="18"/>
        <v>2.3252661312102327E-2</v>
      </c>
      <c r="N79" s="58">
        <f t="shared" ca="1" si="18"/>
        <v>8.9595510595683325E-2</v>
      </c>
      <c r="O79" s="58">
        <f t="shared" ca="1" si="18"/>
        <v>4.0492337301099385E-2</v>
      </c>
      <c r="P79" s="58">
        <f t="shared" ca="1" si="18"/>
        <v>1</v>
      </c>
      <c r="CQ79" s="64" t="s">
        <v>295</v>
      </c>
      <c r="CR79" s="64">
        <v>786</v>
      </c>
    </row>
    <row r="80" spans="1:96" x14ac:dyDescent="0.2">
      <c r="Q80" s="17"/>
      <c r="R80" s="17"/>
      <c r="S80" s="17"/>
      <c r="T80" s="17"/>
      <c r="U80" s="17"/>
      <c r="V80" s="17"/>
      <c r="CQ80" s="64" t="s">
        <v>296</v>
      </c>
      <c r="CR80" s="64">
        <v>789</v>
      </c>
    </row>
    <row r="81" spans="1:108" s="17" customFormat="1" x14ac:dyDescent="0.2">
      <c r="A81" s="63"/>
      <c r="B81" s="63"/>
      <c r="C81" s="63"/>
      <c r="CO81" s="64"/>
      <c r="CP81" s="64"/>
      <c r="CQ81" s="64" t="s">
        <v>297</v>
      </c>
      <c r="CR81" s="64">
        <v>790</v>
      </c>
      <c r="CS81" s="64"/>
      <c r="CT81" s="64"/>
      <c r="CU81" s="64"/>
      <c r="CV81" s="64"/>
      <c r="CW81" s="64"/>
      <c r="CX81" s="64"/>
      <c r="CY81" s="64"/>
      <c r="CZ81" s="64"/>
      <c r="DA81" s="69"/>
      <c r="DB81" s="69"/>
      <c r="DC81" s="64"/>
      <c r="DD81" s="64"/>
    </row>
    <row r="82" spans="1:108" s="17" customFormat="1" x14ac:dyDescent="0.2">
      <c r="A82" s="63"/>
      <c r="B82" s="63"/>
      <c r="C82" s="63"/>
      <c r="CO82" s="64"/>
      <c r="CP82" s="64"/>
      <c r="CQ82" s="64" t="s">
        <v>298</v>
      </c>
      <c r="CR82" s="64">
        <v>791</v>
      </c>
      <c r="CS82" s="64"/>
      <c r="CT82" s="64"/>
      <c r="CU82" s="64"/>
      <c r="CV82" s="64"/>
      <c r="CW82" s="64"/>
      <c r="CX82" s="64"/>
      <c r="CY82" s="64"/>
      <c r="CZ82" s="64"/>
      <c r="DA82" s="69"/>
      <c r="DB82" s="69"/>
      <c r="DC82" s="64"/>
      <c r="DD82" s="64"/>
    </row>
    <row r="83" spans="1:108" s="17" customFormat="1" x14ac:dyDescent="0.2">
      <c r="A83" s="63"/>
      <c r="B83" s="63"/>
      <c r="C83" s="63"/>
      <c r="CO83" s="64"/>
      <c r="CP83" s="64"/>
      <c r="CQ83" s="64" t="s">
        <v>299</v>
      </c>
      <c r="CR83" s="64">
        <v>792</v>
      </c>
      <c r="CS83" s="64"/>
      <c r="CT83" s="64"/>
      <c r="CU83" s="64"/>
      <c r="CV83" s="64"/>
      <c r="CW83" s="64"/>
      <c r="CX83" s="64"/>
      <c r="CY83" s="64"/>
      <c r="CZ83" s="64"/>
      <c r="DA83" s="69"/>
      <c r="DB83" s="69"/>
      <c r="DC83" s="64"/>
      <c r="DD83" s="64"/>
    </row>
    <row r="84" spans="1:108" s="17" customFormat="1" x14ac:dyDescent="0.2">
      <c r="A84" s="63"/>
      <c r="B84" s="63"/>
      <c r="C84" s="63"/>
      <c r="CO84" s="64"/>
      <c r="CP84" s="64"/>
      <c r="CQ84" s="64" t="s">
        <v>300</v>
      </c>
      <c r="CR84" s="64">
        <v>793</v>
      </c>
      <c r="CS84" s="64"/>
      <c r="CT84" s="64"/>
      <c r="CU84" s="64"/>
      <c r="CV84" s="64"/>
      <c r="CW84" s="64"/>
      <c r="CX84" s="64"/>
      <c r="CY84" s="64"/>
      <c r="CZ84" s="64"/>
      <c r="DA84" s="69"/>
      <c r="DB84" s="69"/>
      <c r="DC84" s="64"/>
      <c r="DD84" s="64"/>
    </row>
    <row r="85" spans="1:108" s="17" customFormat="1" x14ac:dyDescent="0.2">
      <c r="A85" s="63"/>
      <c r="B85" s="63"/>
      <c r="C85" s="63"/>
      <c r="CO85" s="64"/>
      <c r="CP85" s="64"/>
      <c r="CQ85" s="64" t="s">
        <v>301</v>
      </c>
      <c r="CR85" s="64">
        <v>794</v>
      </c>
      <c r="CS85" s="64"/>
      <c r="CT85" s="64"/>
      <c r="CU85" s="64"/>
      <c r="CV85" s="64"/>
      <c r="CW85" s="64"/>
      <c r="CX85" s="64"/>
      <c r="CY85" s="64"/>
      <c r="CZ85" s="64"/>
      <c r="DA85" s="69"/>
      <c r="DB85" s="69"/>
      <c r="DC85" s="64"/>
      <c r="DD85" s="64"/>
    </row>
    <row r="86" spans="1:108" s="17" customFormat="1" x14ac:dyDescent="0.2">
      <c r="A86" s="63"/>
      <c r="B86" s="63"/>
      <c r="C86" s="63"/>
      <c r="CO86" s="64"/>
      <c r="CP86" s="64"/>
      <c r="CQ86" s="64" t="s">
        <v>302</v>
      </c>
      <c r="CR86" s="64">
        <v>795</v>
      </c>
      <c r="CS86" s="64"/>
      <c r="CT86" s="64"/>
      <c r="CU86" s="64"/>
      <c r="CV86" s="64"/>
      <c r="CW86" s="64"/>
      <c r="CX86" s="64"/>
      <c r="CY86" s="64"/>
      <c r="CZ86" s="64"/>
      <c r="DA86" s="69"/>
      <c r="DB86" s="69"/>
      <c r="DC86" s="64"/>
      <c r="DD86" s="64"/>
    </row>
    <row r="87" spans="1:108" s="17" customFormat="1" x14ac:dyDescent="0.2">
      <c r="A87" s="63"/>
      <c r="B87" s="63"/>
      <c r="C87" s="63"/>
      <c r="CO87" s="64"/>
      <c r="CP87" s="64"/>
      <c r="CQ87" s="64" t="s">
        <v>303</v>
      </c>
      <c r="CR87" s="64">
        <v>796</v>
      </c>
      <c r="CS87" s="64"/>
      <c r="CT87" s="64"/>
      <c r="CU87" s="64"/>
      <c r="CV87" s="64"/>
      <c r="CW87" s="64"/>
      <c r="CX87" s="64"/>
      <c r="CY87" s="64"/>
      <c r="CZ87" s="64"/>
      <c r="DA87" s="69"/>
      <c r="DB87" s="69"/>
      <c r="DC87" s="64"/>
      <c r="DD87" s="64"/>
    </row>
    <row r="88" spans="1:108" s="17" customFormat="1" x14ac:dyDescent="0.2">
      <c r="A88" s="63"/>
      <c r="B88" s="63"/>
      <c r="C88" s="63"/>
      <c r="CO88" s="64"/>
      <c r="CP88" s="64"/>
      <c r="CQ88" s="64" t="s">
        <v>304</v>
      </c>
      <c r="CR88" s="64">
        <v>797</v>
      </c>
      <c r="CS88" s="64"/>
      <c r="CT88" s="64"/>
      <c r="CU88" s="64"/>
      <c r="CV88" s="64"/>
      <c r="CW88" s="64"/>
      <c r="CX88" s="64"/>
      <c r="CY88" s="64"/>
      <c r="CZ88" s="64"/>
      <c r="DA88" s="69"/>
      <c r="DB88" s="69"/>
      <c r="DC88" s="64"/>
      <c r="DD88" s="64"/>
    </row>
    <row r="89" spans="1:108" s="17" customFormat="1" x14ac:dyDescent="0.2">
      <c r="A89" s="63"/>
      <c r="B89" s="63"/>
      <c r="C89" s="63"/>
      <c r="CO89" s="64"/>
      <c r="CP89" s="64"/>
      <c r="CQ89" s="64" t="s">
        <v>305</v>
      </c>
      <c r="CR89" s="64">
        <v>798</v>
      </c>
      <c r="CS89" s="64"/>
      <c r="CT89" s="64"/>
      <c r="CU89" s="64"/>
      <c r="CV89" s="64"/>
      <c r="CW89" s="64"/>
      <c r="CX89" s="64"/>
      <c r="CY89" s="64"/>
      <c r="CZ89" s="64"/>
      <c r="DA89" s="69"/>
      <c r="DB89" s="69"/>
      <c r="DC89" s="64"/>
      <c r="DD89" s="64"/>
    </row>
    <row r="90" spans="1:108" s="17" customFormat="1" x14ac:dyDescent="0.2">
      <c r="A90" s="63"/>
      <c r="B90" s="63"/>
      <c r="C90" s="63"/>
      <c r="CO90" s="64"/>
      <c r="CP90" s="64"/>
      <c r="CQ90" s="64" t="s">
        <v>306</v>
      </c>
      <c r="CR90" s="64">
        <v>799</v>
      </c>
      <c r="CS90" s="64"/>
      <c r="CT90" s="64"/>
      <c r="CU90" s="64"/>
      <c r="CV90" s="64"/>
      <c r="CW90" s="64"/>
      <c r="CX90" s="64"/>
      <c r="CY90" s="64"/>
      <c r="CZ90" s="64"/>
      <c r="DA90" s="69"/>
      <c r="DB90" s="69"/>
      <c r="DC90" s="64"/>
      <c r="DD90" s="64"/>
    </row>
    <row r="91" spans="1:108" s="17" customFormat="1" x14ac:dyDescent="0.2">
      <c r="A91" s="63"/>
      <c r="B91" s="63"/>
      <c r="C91" s="63"/>
      <c r="CO91" s="64"/>
      <c r="CP91" s="64"/>
      <c r="CQ91" s="64" t="s">
        <v>307</v>
      </c>
      <c r="CR91" s="64">
        <v>707</v>
      </c>
      <c r="CS91" s="64"/>
      <c r="CT91" s="64"/>
      <c r="CU91" s="64"/>
      <c r="CV91" s="64"/>
      <c r="CW91" s="64"/>
      <c r="CX91" s="64"/>
      <c r="CY91" s="64"/>
      <c r="CZ91" s="64"/>
      <c r="DA91" s="69"/>
      <c r="DB91" s="69"/>
      <c r="DC91" s="64"/>
      <c r="DD91" s="64"/>
    </row>
    <row r="92" spans="1:108" s="17" customFormat="1" x14ac:dyDescent="0.2">
      <c r="A92" s="63"/>
      <c r="B92" s="63"/>
      <c r="C92" s="63"/>
      <c r="CO92" s="64"/>
      <c r="CP92" s="64"/>
      <c r="CQ92" s="64" t="s">
        <v>308</v>
      </c>
      <c r="CR92" s="64">
        <v>771</v>
      </c>
      <c r="CS92" s="64"/>
      <c r="CT92" s="64"/>
      <c r="CU92" s="64"/>
      <c r="CV92" s="64"/>
      <c r="CW92" s="64"/>
      <c r="CX92" s="64"/>
      <c r="CY92" s="64"/>
      <c r="CZ92" s="64"/>
      <c r="DA92" s="69"/>
      <c r="DB92" s="69"/>
      <c r="DC92" s="64"/>
      <c r="DD92" s="64"/>
    </row>
    <row r="93" spans="1:108" s="17" customFormat="1" x14ac:dyDescent="0.2">
      <c r="A93" s="63"/>
      <c r="B93" s="63"/>
      <c r="C93" s="63"/>
      <c r="CO93" s="64"/>
      <c r="CP93" s="64"/>
      <c r="CQ93" s="64" t="s">
        <v>309</v>
      </c>
      <c r="CR93" s="64">
        <v>708</v>
      </c>
      <c r="CS93" s="64"/>
      <c r="CT93" s="64"/>
      <c r="CU93" s="64"/>
      <c r="CV93" s="64"/>
      <c r="CW93" s="64"/>
      <c r="CX93" s="64"/>
      <c r="CY93" s="64"/>
      <c r="CZ93" s="64"/>
      <c r="DA93" s="69"/>
      <c r="DB93" s="69"/>
      <c r="DC93" s="64"/>
      <c r="DD93" s="64"/>
    </row>
    <row r="94" spans="1:108" s="17" customFormat="1" x14ac:dyDescent="0.2">
      <c r="A94" s="63"/>
      <c r="B94" s="63"/>
      <c r="C94" s="63"/>
      <c r="CO94" s="64"/>
      <c r="CP94" s="64"/>
      <c r="CQ94" s="64" t="s">
        <v>310</v>
      </c>
      <c r="CR94" s="64">
        <v>705</v>
      </c>
      <c r="CS94" s="64"/>
      <c r="CT94" s="64"/>
      <c r="CU94" s="64"/>
      <c r="CV94" s="64"/>
      <c r="CW94" s="64"/>
      <c r="CX94" s="64"/>
      <c r="CY94" s="64"/>
      <c r="CZ94" s="64"/>
      <c r="DA94" s="69"/>
      <c r="DB94" s="69"/>
      <c r="DC94" s="64"/>
      <c r="DD94" s="64"/>
    </row>
    <row r="95" spans="1:108" s="17" customFormat="1" x14ac:dyDescent="0.2">
      <c r="A95" s="63"/>
      <c r="B95" s="63"/>
      <c r="C95" s="63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9"/>
      <c r="DB95" s="69"/>
      <c r="DC95" s="64"/>
      <c r="DD95" s="64"/>
    </row>
    <row r="96" spans="1:108" s="17" customFormat="1" x14ac:dyDescent="0.2">
      <c r="A96" s="63"/>
      <c r="B96" s="63"/>
      <c r="C96" s="63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9"/>
      <c r="DB96" s="69"/>
      <c r="DC96" s="64"/>
      <c r="DD96" s="64"/>
    </row>
    <row r="97" spans="1:108" s="17" customFormat="1" x14ac:dyDescent="0.2">
      <c r="A97" s="63"/>
      <c r="B97" s="63"/>
      <c r="C97" s="63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9"/>
      <c r="DB97" s="69"/>
      <c r="DC97" s="64"/>
      <c r="DD97" s="64"/>
    </row>
    <row r="98" spans="1:108" s="17" customFormat="1" x14ac:dyDescent="0.2">
      <c r="A98" s="63"/>
      <c r="B98" s="63"/>
      <c r="C98" s="63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9"/>
      <c r="DB98" s="69"/>
      <c r="DC98" s="64"/>
      <c r="DD98" s="64"/>
    </row>
    <row r="99" spans="1:108" s="17" customFormat="1" x14ac:dyDescent="0.2">
      <c r="A99" s="63"/>
      <c r="B99" s="63"/>
      <c r="C99" s="63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9"/>
      <c r="DB99" s="69"/>
      <c r="DC99" s="64"/>
      <c r="DD99" s="64"/>
    </row>
    <row r="100" spans="1:108" s="17" customFormat="1" x14ac:dyDescent="0.2">
      <c r="A100" s="63"/>
      <c r="B100" s="63"/>
      <c r="C100" s="63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9"/>
      <c r="DB100" s="69"/>
      <c r="DC100" s="64"/>
      <c r="DD100" s="64"/>
    </row>
    <row r="101" spans="1:108" s="17" customFormat="1" x14ac:dyDescent="0.2">
      <c r="A101" s="63"/>
      <c r="B101" s="63"/>
      <c r="C101" s="63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9"/>
      <c r="DB101" s="69"/>
      <c r="DC101" s="64"/>
      <c r="DD101" s="64"/>
    </row>
    <row r="102" spans="1:108" s="17" customFormat="1" x14ac:dyDescent="0.2">
      <c r="A102" s="63"/>
      <c r="B102" s="63"/>
      <c r="C102" s="63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9"/>
      <c r="DB102" s="69"/>
      <c r="DC102" s="64"/>
      <c r="DD102" s="64"/>
    </row>
    <row r="103" spans="1:108" s="17" customFormat="1" x14ac:dyDescent="0.2">
      <c r="A103" s="63"/>
      <c r="B103" s="63"/>
      <c r="C103" s="63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9"/>
      <c r="DB103" s="69"/>
      <c r="DC103" s="64"/>
      <c r="DD103" s="64"/>
    </row>
    <row r="104" spans="1:108" s="17" customFormat="1" x14ac:dyDescent="0.2">
      <c r="A104" s="63"/>
      <c r="B104" s="63"/>
      <c r="C104" s="63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9"/>
      <c r="DB104" s="69"/>
      <c r="DC104" s="64"/>
      <c r="DD104" s="64"/>
    </row>
    <row r="105" spans="1:108" s="17" customFormat="1" x14ac:dyDescent="0.2">
      <c r="A105" s="63"/>
      <c r="B105" s="63"/>
      <c r="C105" s="63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9"/>
      <c r="DB105" s="69"/>
      <c r="DC105" s="64"/>
      <c r="DD105" s="64"/>
    </row>
    <row r="106" spans="1:108" s="17" customFormat="1" x14ac:dyDescent="0.2">
      <c r="A106" s="63"/>
      <c r="B106" s="63"/>
      <c r="C106" s="63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9"/>
      <c r="DB106" s="69"/>
      <c r="DC106" s="64"/>
      <c r="DD106" s="64"/>
    </row>
    <row r="107" spans="1:108" s="17" customFormat="1" x14ac:dyDescent="0.2">
      <c r="A107" s="63"/>
      <c r="B107" s="63"/>
      <c r="C107" s="63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9"/>
      <c r="DB107" s="69"/>
      <c r="DC107" s="64"/>
      <c r="DD107" s="64"/>
    </row>
    <row r="108" spans="1:108" s="17" customFormat="1" x14ac:dyDescent="0.2">
      <c r="A108" s="63"/>
      <c r="B108" s="63"/>
      <c r="C108" s="63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9"/>
      <c r="DB108" s="69"/>
      <c r="DC108" s="64"/>
      <c r="DD108" s="64"/>
    </row>
    <row r="109" spans="1:108" s="17" customFormat="1" x14ac:dyDescent="0.2">
      <c r="A109" s="63"/>
      <c r="B109" s="63"/>
      <c r="C109" s="63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9"/>
      <c r="DB109" s="69"/>
      <c r="DC109" s="64"/>
      <c r="DD109" s="64"/>
    </row>
    <row r="110" spans="1:108" s="17" customFormat="1" x14ac:dyDescent="0.2">
      <c r="A110" s="63"/>
      <c r="B110" s="63"/>
      <c r="C110" s="63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9"/>
      <c r="DB110" s="69"/>
      <c r="DC110" s="64"/>
      <c r="DD110" s="64"/>
    </row>
    <row r="111" spans="1:108" s="17" customFormat="1" x14ac:dyDescent="0.2">
      <c r="A111" s="63"/>
      <c r="B111" s="63"/>
      <c r="C111" s="63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9"/>
      <c r="DB111" s="69"/>
      <c r="DC111" s="64"/>
      <c r="DD111" s="64"/>
    </row>
    <row r="112" spans="1:108" s="17" customFormat="1" x14ac:dyDescent="0.2">
      <c r="A112" s="63"/>
      <c r="B112" s="63"/>
      <c r="C112" s="63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9"/>
      <c r="DB112" s="69"/>
      <c r="DC112" s="64"/>
      <c r="DD112" s="64"/>
    </row>
    <row r="113" spans="1:108" s="17" customFormat="1" x14ac:dyDescent="0.2">
      <c r="A113" s="63"/>
      <c r="B113" s="63"/>
      <c r="C113" s="63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9"/>
      <c r="DB113" s="69"/>
      <c r="DC113" s="64"/>
      <c r="DD113" s="64"/>
    </row>
    <row r="114" spans="1:108" s="17" customFormat="1" x14ac:dyDescent="0.2">
      <c r="A114" s="63"/>
      <c r="B114" s="63"/>
      <c r="C114" s="63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9"/>
      <c r="DB114" s="69"/>
      <c r="DC114" s="64"/>
      <c r="DD114" s="64"/>
    </row>
    <row r="115" spans="1:108" s="17" customFormat="1" x14ac:dyDescent="0.2">
      <c r="A115" s="63"/>
      <c r="B115" s="63"/>
      <c r="C115" s="63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9"/>
      <c r="DB115" s="69"/>
      <c r="DC115" s="64"/>
      <c r="DD115" s="64"/>
    </row>
    <row r="116" spans="1:108" s="17" customFormat="1" x14ac:dyDescent="0.2">
      <c r="A116" s="63"/>
      <c r="B116" s="63"/>
      <c r="C116" s="63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9"/>
      <c r="DB116" s="69"/>
      <c r="DC116" s="64"/>
      <c r="DD116" s="64"/>
    </row>
    <row r="117" spans="1:108" s="17" customFormat="1" x14ac:dyDescent="0.2">
      <c r="A117" s="63"/>
      <c r="B117" s="63"/>
      <c r="C117" s="63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9"/>
      <c r="DB117" s="69"/>
      <c r="DC117" s="64"/>
      <c r="DD117" s="64"/>
    </row>
    <row r="118" spans="1:108" s="17" customFormat="1" x14ac:dyDescent="0.2">
      <c r="A118" s="63"/>
      <c r="B118" s="63"/>
      <c r="C118" s="63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9"/>
      <c r="DB118" s="69"/>
      <c r="DC118" s="64"/>
      <c r="DD118" s="64"/>
    </row>
    <row r="119" spans="1:108" s="17" customFormat="1" x14ac:dyDescent="0.2">
      <c r="A119" s="63"/>
      <c r="B119" s="63"/>
      <c r="C119" s="63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9"/>
      <c r="DB119" s="69"/>
      <c r="DC119" s="64"/>
      <c r="DD119" s="64"/>
    </row>
    <row r="120" spans="1:108" s="17" customFormat="1" x14ac:dyDescent="0.2">
      <c r="A120" s="63"/>
      <c r="B120" s="63"/>
      <c r="C120" s="63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9"/>
      <c r="DB120" s="69"/>
      <c r="DC120" s="64"/>
      <c r="DD120" s="64"/>
    </row>
    <row r="121" spans="1:108" s="17" customFormat="1" x14ac:dyDescent="0.2">
      <c r="A121" s="63"/>
      <c r="B121" s="63"/>
      <c r="C121" s="63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9"/>
      <c r="DB121" s="69"/>
      <c r="DC121" s="64"/>
      <c r="DD121" s="64"/>
    </row>
    <row r="122" spans="1:108" s="17" customFormat="1" x14ac:dyDescent="0.2">
      <c r="A122" s="63"/>
      <c r="B122" s="63"/>
      <c r="C122" s="63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9"/>
      <c r="DB122" s="69"/>
      <c r="DC122" s="64"/>
      <c r="DD122" s="64"/>
    </row>
    <row r="123" spans="1:108" s="17" customFormat="1" x14ac:dyDescent="0.2">
      <c r="A123" s="63"/>
      <c r="B123" s="63"/>
      <c r="C123" s="63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9"/>
      <c r="DB123" s="69"/>
      <c r="DC123" s="64"/>
      <c r="DD123" s="64"/>
    </row>
    <row r="124" spans="1:108" s="17" customFormat="1" x14ac:dyDescent="0.2">
      <c r="A124" s="63"/>
      <c r="B124" s="63"/>
      <c r="C124" s="63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9"/>
      <c r="DB124" s="69"/>
      <c r="DC124" s="64"/>
      <c r="DD124" s="64"/>
    </row>
    <row r="125" spans="1:108" s="17" customFormat="1" x14ac:dyDescent="0.2">
      <c r="A125" s="63"/>
      <c r="B125" s="63"/>
      <c r="C125" s="63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9"/>
      <c r="DB125" s="69"/>
      <c r="DC125" s="64"/>
      <c r="DD125" s="64"/>
    </row>
    <row r="126" spans="1:108" s="17" customFormat="1" x14ac:dyDescent="0.2">
      <c r="A126" s="63"/>
      <c r="B126" s="63"/>
      <c r="C126" s="63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9"/>
      <c r="DB126" s="69"/>
      <c r="DC126" s="64"/>
      <c r="DD126" s="64"/>
    </row>
    <row r="127" spans="1:108" s="17" customFormat="1" x14ac:dyDescent="0.2">
      <c r="A127" s="63"/>
      <c r="B127" s="63"/>
      <c r="C127" s="63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9"/>
      <c r="DB127" s="69"/>
      <c r="DC127" s="64"/>
      <c r="DD127" s="64"/>
    </row>
    <row r="128" spans="1:108" s="17" customFormat="1" x14ac:dyDescent="0.2">
      <c r="A128" s="63"/>
      <c r="B128" s="63"/>
      <c r="C128" s="63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9"/>
      <c r="DB128" s="69"/>
      <c r="DC128" s="64"/>
      <c r="DD128" s="64"/>
    </row>
    <row r="129" spans="1:108" s="17" customFormat="1" x14ac:dyDescent="0.2">
      <c r="A129" s="63"/>
      <c r="B129" s="63"/>
      <c r="C129" s="63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9"/>
      <c r="DB129" s="69"/>
      <c r="DC129" s="64"/>
      <c r="DD129" s="64"/>
    </row>
    <row r="130" spans="1:108" s="17" customFormat="1" x14ac:dyDescent="0.2">
      <c r="A130" s="63"/>
      <c r="B130" s="63"/>
      <c r="C130" s="63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9"/>
      <c r="DB130" s="69"/>
      <c r="DC130" s="64"/>
      <c r="DD130" s="64"/>
    </row>
    <row r="131" spans="1:108" s="17" customFormat="1" x14ac:dyDescent="0.2">
      <c r="A131" s="63"/>
      <c r="B131" s="63"/>
      <c r="C131" s="63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9"/>
      <c r="DB131" s="69"/>
      <c r="DC131" s="64"/>
      <c r="DD131" s="64"/>
    </row>
    <row r="132" spans="1:108" s="17" customFormat="1" x14ac:dyDescent="0.2">
      <c r="A132" s="63"/>
      <c r="B132" s="63"/>
      <c r="C132" s="63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9"/>
      <c r="DB132" s="69"/>
      <c r="DC132" s="64"/>
      <c r="DD132" s="64"/>
    </row>
    <row r="133" spans="1:108" s="17" customFormat="1" x14ac:dyDescent="0.2">
      <c r="A133" s="63"/>
      <c r="B133" s="63"/>
      <c r="C133" s="63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9"/>
      <c r="DB133" s="69"/>
      <c r="DC133" s="64"/>
      <c r="DD133" s="64"/>
    </row>
    <row r="134" spans="1:108" s="17" customFormat="1" x14ac:dyDescent="0.2">
      <c r="A134" s="63"/>
      <c r="B134" s="63"/>
      <c r="C134" s="63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9"/>
      <c r="DB134" s="69"/>
      <c r="DC134" s="64"/>
      <c r="DD134" s="64"/>
    </row>
    <row r="135" spans="1:108" s="17" customFormat="1" x14ac:dyDescent="0.2">
      <c r="A135" s="63"/>
      <c r="B135" s="63"/>
      <c r="C135" s="63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9"/>
      <c r="DB135" s="69"/>
      <c r="DC135" s="64"/>
      <c r="DD135" s="64"/>
    </row>
    <row r="136" spans="1:108" s="17" customFormat="1" x14ac:dyDescent="0.2">
      <c r="A136" s="63"/>
      <c r="B136" s="63"/>
      <c r="C136" s="63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9"/>
      <c r="DB136" s="69"/>
      <c r="DC136" s="64"/>
      <c r="DD136" s="64"/>
    </row>
    <row r="137" spans="1:108" s="17" customFormat="1" x14ac:dyDescent="0.2">
      <c r="A137" s="63"/>
      <c r="B137" s="63"/>
      <c r="C137" s="63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9"/>
      <c r="DB137" s="69"/>
      <c r="DC137" s="64"/>
      <c r="DD137" s="64"/>
    </row>
    <row r="138" spans="1:108" s="17" customFormat="1" x14ac:dyDescent="0.2">
      <c r="A138" s="63"/>
      <c r="B138" s="63"/>
      <c r="C138" s="63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9"/>
      <c r="DB138" s="69"/>
      <c r="DC138" s="64"/>
      <c r="DD138" s="64"/>
    </row>
    <row r="139" spans="1:108" s="17" customFormat="1" x14ac:dyDescent="0.2">
      <c r="A139" s="63"/>
      <c r="B139" s="63"/>
      <c r="C139" s="63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9"/>
      <c r="DB139" s="69"/>
      <c r="DC139" s="64"/>
      <c r="DD139" s="64"/>
    </row>
    <row r="140" spans="1:108" s="17" customFormat="1" x14ac:dyDescent="0.2">
      <c r="A140" s="63"/>
      <c r="B140" s="63"/>
      <c r="C140" s="63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9"/>
      <c r="DB140" s="69"/>
      <c r="DC140" s="64"/>
      <c r="DD140" s="64"/>
    </row>
    <row r="141" spans="1:108" s="17" customFormat="1" x14ac:dyDescent="0.2">
      <c r="A141" s="63"/>
      <c r="B141" s="63"/>
      <c r="C141" s="63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9"/>
      <c r="DB141" s="69"/>
      <c r="DC141" s="64"/>
      <c r="DD141" s="64"/>
    </row>
    <row r="142" spans="1:108" s="17" customFormat="1" x14ac:dyDescent="0.2">
      <c r="A142" s="63"/>
      <c r="B142" s="63"/>
      <c r="C142" s="63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9"/>
      <c r="DB142" s="69"/>
      <c r="DC142" s="64"/>
      <c r="DD142" s="64"/>
    </row>
    <row r="143" spans="1:108" s="17" customFormat="1" x14ac:dyDescent="0.2">
      <c r="A143" s="63"/>
      <c r="B143" s="63"/>
      <c r="C143" s="63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9"/>
      <c r="DB143" s="69"/>
      <c r="DC143" s="64"/>
      <c r="DD143" s="64"/>
    </row>
    <row r="144" spans="1:108" s="17" customFormat="1" x14ac:dyDescent="0.2">
      <c r="A144" s="63"/>
      <c r="B144" s="63"/>
      <c r="C144" s="63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9"/>
      <c r="DB144" s="69"/>
      <c r="DC144" s="64"/>
      <c r="DD144" s="64"/>
    </row>
    <row r="145" spans="1:108" s="17" customFormat="1" x14ac:dyDescent="0.2">
      <c r="A145" s="63"/>
      <c r="B145" s="63"/>
      <c r="C145" s="63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9"/>
      <c r="DB145" s="69"/>
      <c r="DC145" s="64"/>
      <c r="DD145" s="64"/>
    </row>
    <row r="146" spans="1:108" s="17" customFormat="1" x14ac:dyDescent="0.2">
      <c r="A146" s="63"/>
      <c r="B146" s="63"/>
      <c r="C146" s="63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9"/>
      <c r="DB146" s="69"/>
      <c r="DC146" s="64"/>
      <c r="DD146" s="64"/>
    </row>
    <row r="147" spans="1:108" s="17" customFormat="1" x14ac:dyDescent="0.2">
      <c r="A147" s="63"/>
      <c r="B147" s="63"/>
      <c r="C147" s="63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9"/>
      <c r="DB147" s="69"/>
      <c r="DC147" s="64"/>
      <c r="DD147" s="64"/>
    </row>
    <row r="148" spans="1:108" s="17" customFormat="1" x14ac:dyDescent="0.2">
      <c r="A148" s="63"/>
      <c r="B148" s="63"/>
      <c r="C148" s="63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9"/>
      <c r="DB148" s="69"/>
      <c r="DC148" s="64"/>
      <c r="DD148" s="64"/>
    </row>
    <row r="149" spans="1:108" s="17" customFormat="1" x14ac:dyDescent="0.2">
      <c r="A149" s="63"/>
      <c r="B149" s="63"/>
      <c r="C149" s="63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9"/>
      <c r="DB149" s="69"/>
      <c r="DC149" s="64"/>
      <c r="DD149" s="64"/>
    </row>
    <row r="150" spans="1:108" s="17" customFormat="1" x14ac:dyDescent="0.2">
      <c r="A150" s="63"/>
      <c r="B150" s="63"/>
      <c r="C150" s="63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9"/>
      <c r="DB150" s="69"/>
      <c r="DC150" s="64"/>
      <c r="DD150" s="64"/>
    </row>
    <row r="151" spans="1:108" s="17" customFormat="1" x14ac:dyDescent="0.2">
      <c r="A151" s="63"/>
      <c r="B151" s="63"/>
      <c r="C151" s="63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9"/>
      <c r="DB151" s="69"/>
      <c r="DC151" s="64"/>
      <c r="DD151" s="64"/>
    </row>
    <row r="152" spans="1:108" s="17" customFormat="1" x14ac:dyDescent="0.2">
      <c r="A152" s="63"/>
      <c r="B152" s="63"/>
      <c r="C152" s="63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9"/>
      <c r="DB152" s="69"/>
      <c r="DC152" s="64"/>
      <c r="DD152" s="64"/>
    </row>
    <row r="153" spans="1:108" s="17" customFormat="1" x14ac:dyDescent="0.2">
      <c r="A153" s="63"/>
      <c r="B153" s="63"/>
      <c r="C153" s="63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9"/>
      <c r="DB153" s="69"/>
      <c r="DC153" s="64"/>
      <c r="DD153" s="64"/>
    </row>
    <row r="154" spans="1:108" s="17" customFormat="1" x14ac:dyDescent="0.2">
      <c r="A154" s="63"/>
      <c r="B154" s="63"/>
      <c r="C154" s="63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9"/>
      <c r="DB154" s="69"/>
      <c r="DC154" s="64"/>
      <c r="DD154" s="64"/>
    </row>
    <row r="155" spans="1:108" s="17" customFormat="1" x14ac:dyDescent="0.2">
      <c r="A155" s="63"/>
      <c r="B155" s="63"/>
      <c r="C155" s="63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9"/>
      <c r="DB155" s="69"/>
      <c r="DC155" s="64"/>
      <c r="DD155" s="64"/>
    </row>
    <row r="156" spans="1:108" s="17" customFormat="1" x14ac:dyDescent="0.2">
      <c r="A156" s="63"/>
      <c r="B156" s="63"/>
      <c r="C156" s="63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9"/>
      <c r="DB156" s="69"/>
      <c r="DC156" s="64"/>
      <c r="DD156" s="64"/>
    </row>
    <row r="157" spans="1:108" s="17" customFormat="1" x14ac:dyDescent="0.2">
      <c r="A157" s="63"/>
      <c r="B157" s="63"/>
      <c r="C157" s="63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9"/>
      <c r="DB157" s="69"/>
      <c r="DC157" s="64"/>
      <c r="DD157" s="64"/>
    </row>
    <row r="158" spans="1:108" s="17" customFormat="1" x14ac:dyDescent="0.2">
      <c r="A158" s="63"/>
      <c r="B158" s="63"/>
      <c r="C158" s="63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9"/>
      <c r="DB158" s="69"/>
      <c r="DC158" s="64"/>
      <c r="DD158" s="64"/>
    </row>
    <row r="159" spans="1:108" s="17" customFormat="1" x14ac:dyDescent="0.2">
      <c r="A159" s="63"/>
      <c r="B159" s="63"/>
      <c r="C159" s="63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9"/>
      <c r="DB159" s="69"/>
      <c r="DC159" s="64"/>
      <c r="DD159" s="64"/>
    </row>
    <row r="160" spans="1:108" s="17" customFormat="1" x14ac:dyDescent="0.2">
      <c r="A160" s="63"/>
      <c r="B160" s="63"/>
      <c r="C160" s="63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9"/>
      <c r="DB160" s="69"/>
      <c r="DC160" s="64"/>
      <c r="DD160" s="64"/>
    </row>
    <row r="161" spans="1:108" s="17" customFormat="1" x14ac:dyDescent="0.2">
      <c r="A161" s="63"/>
      <c r="B161" s="63"/>
      <c r="C161" s="63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9"/>
      <c r="DB161" s="69"/>
      <c r="DC161" s="64"/>
      <c r="DD161" s="64"/>
    </row>
    <row r="162" spans="1:108" s="17" customFormat="1" x14ac:dyDescent="0.2">
      <c r="A162" s="63"/>
      <c r="B162" s="63"/>
      <c r="C162" s="63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9"/>
      <c r="DB162" s="69"/>
      <c r="DC162" s="64"/>
      <c r="DD162" s="64"/>
    </row>
    <row r="163" spans="1:108" s="17" customFormat="1" x14ac:dyDescent="0.2">
      <c r="A163" s="63"/>
      <c r="B163" s="63"/>
      <c r="C163" s="63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9"/>
      <c r="DB163" s="69"/>
      <c r="DC163" s="64"/>
      <c r="DD163" s="64"/>
    </row>
    <row r="164" spans="1:108" s="17" customFormat="1" x14ac:dyDescent="0.2">
      <c r="A164" s="63"/>
      <c r="B164" s="63"/>
      <c r="C164" s="63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9"/>
      <c r="DB164" s="69"/>
      <c r="DC164" s="64"/>
      <c r="DD164" s="64"/>
    </row>
    <row r="165" spans="1:108" s="17" customFormat="1" x14ac:dyDescent="0.2">
      <c r="A165" s="63"/>
      <c r="B165" s="63"/>
      <c r="C165" s="63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9"/>
      <c r="DB165" s="69"/>
      <c r="DC165" s="64"/>
      <c r="DD165" s="64"/>
    </row>
    <row r="166" spans="1:108" s="17" customFormat="1" x14ac:dyDescent="0.2">
      <c r="A166" s="63"/>
      <c r="B166" s="63"/>
      <c r="C166" s="63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9"/>
      <c r="DB166" s="69"/>
      <c r="DC166" s="64"/>
      <c r="DD166" s="64"/>
    </row>
    <row r="167" spans="1:108" s="17" customFormat="1" x14ac:dyDescent="0.2">
      <c r="A167" s="63"/>
      <c r="B167" s="63"/>
      <c r="C167" s="63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9"/>
      <c r="DB167" s="69"/>
      <c r="DC167" s="64"/>
      <c r="DD167" s="64"/>
    </row>
    <row r="168" spans="1:108" s="17" customFormat="1" x14ac:dyDescent="0.2">
      <c r="A168" s="63"/>
      <c r="B168" s="63"/>
      <c r="C168" s="63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9"/>
      <c r="DB168" s="69"/>
      <c r="DC168" s="64"/>
      <c r="DD168" s="64"/>
    </row>
    <row r="169" spans="1:108" s="17" customFormat="1" x14ac:dyDescent="0.2">
      <c r="A169" s="63"/>
      <c r="B169" s="63"/>
      <c r="C169" s="63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9"/>
      <c r="DB169" s="69"/>
      <c r="DC169" s="64"/>
      <c r="DD169" s="64"/>
    </row>
    <row r="170" spans="1:108" s="17" customFormat="1" x14ac:dyDescent="0.2">
      <c r="A170" s="5"/>
      <c r="B170" s="5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9"/>
      <c r="DB170" s="69"/>
      <c r="DC170" s="64"/>
      <c r="DD170" s="64"/>
    </row>
    <row r="171" spans="1:108" s="17" customFormat="1" x14ac:dyDescent="0.2">
      <c r="A171" s="5"/>
      <c r="B171" s="5"/>
      <c r="C171" s="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9"/>
      <c r="DB171" s="69"/>
      <c r="DC171" s="64"/>
      <c r="DD171" s="64"/>
    </row>
    <row r="172" spans="1:108" s="17" customFormat="1" x14ac:dyDescent="0.2">
      <c r="A172" s="5"/>
      <c r="B172" s="5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9"/>
      <c r="DB172" s="69"/>
      <c r="DC172" s="64"/>
      <c r="DD172" s="64"/>
    </row>
  </sheetData>
  <mergeCells count="5">
    <mergeCell ref="F1:G1"/>
    <mergeCell ref="D4:I4"/>
    <mergeCell ref="K4:P4"/>
    <mergeCell ref="D5:I5"/>
    <mergeCell ref="K5:P5"/>
  </mergeCells>
  <dataValidations count="1">
    <dataValidation type="list" allowBlank="1" showInputMessage="1" showErrorMessage="1" sqref="D4:I4" xr:uid="{CC3B88F5-7399-4489-AD89-E3FA3E2DE98E}">
      <formula1>Branşlar5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134A-2AA2-4C50-AD9E-4DF0C9B07EF9}">
  <dimension ref="A1:IC84"/>
  <sheetViews>
    <sheetView showGridLines="0" zoomScale="80" zoomScaleNormal="80" workbookViewId="0">
      <pane xSplit="3" ySplit="6" topLeftCell="D7" activePane="bottomRight" state="frozen"/>
      <selection activeCell="O135" sqref="O135"/>
      <selection pane="topRight" activeCell="O135" sqref="O135"/>
      <selection pane="bottomLeft" activeCell="O135" sqref="O135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93" width="15.7109375" style="3" customWidth="1"/>
    <col min="94" max="99" width="15.5703125" style="3" customWidth="1"/>
    <col min="100" max="16384" width="9.140625" style="3"/>
  </cols>
  <sheetData>
    <row r="1" spans="1:226" ht="15" customHeight="1" x14ac:dyDescent="0.25">
      <c r="A1" s="1" t="s">
        <v>0</v>
      </c>
      <c r="B1" s="2"/>
      <c r="C1" s="2"/>
    </row>
    <row r="2" spans="1:226" ht="15" customHeight="1" x14ac:dyDescent="0.25">
      <c r="A2" s="1" t="s">
        <v>311</v>
      </c>
      <c r="B2" s="70" t="s">
        <v>8</v>
      </c>
      <c r="C2" s="2"/>
      <c r="E2" s="84" t="s">
        <v>1</v>
      </c>
      <c r="F2" s="85"/>
      <c r="G2" s="86"/>
      <c r="H2" s="5"/>
    </row>
    <row r="3" spans="1:226" ht="15" customHeight="1" x14ac:dyDescent="0.25">
      <c r="A3" s="4" t="s">
        <v>356</v>
      </c>
      <c r="B3" s="2"/>
      <c r="C3" s="2"/>
    </row>
    <row r="4" spans="1:226" ht="22.5" customHeight="1" x14ac:dyDescent="0.2"/>
    <row r="5" spans="1:226" ht="22.5" customHeight="1" x14ac:dyDescent="0.2">
      <c r="D5" s="10">
        <v>701</v>
      </c>
      <c r="E5" s="10">
        <v>900</v>
      </c>
      <c r="F5" s="10">
        <v>901</v>
      </c>
      <c r="G5" s="10">
        <v>902</v>
      </c>
      <c r="H5" s="10">
        <v>702</v>
      </c>
      <c r="I5" s="10">
        <v>703</v>
      </c>
      <c r="J5" s="10">
        <v>704</v>
      </c>
      <c r="K5" s="10">
        <v>705</v>
      </c>
      <c r="L5" s="10">
        <v>706</v>
      </c>
      <c r="M5" s="10">
        <v>707</v>
      </c>
      <c r="N5" s="10">
        <v>708</v>
      </c>
      <c r="O5" s="10">
        <v>710</v>
      </c>
      <c r="P5" s="10">
        <v>711</v>
      </c>
      <c r="Q5" s="10">
        <v>712</v>
      </c>
      <c r="R5" s="10">
        <v>713</v>
      </c>
      <c r="S5" s="10">
        <v>714</v>
      </c>
      <c r="T5" s="10">
        <v>715</v>
      </c>
      <c r="U5" s="10">
        <v>903</v>
      </c>
      <c r="V5" s="10">
        <v>716</v>
      </c>
      <c r="W5" s="10">
        <v>717</v>
      </c>
      <c r="X5" s="10">
        <v>718</v>
      </c>
      <c r="Y5" s="10">
        <v>719</v>
      </c>
      <c r="Z5" s="10">
        <v>720</v>
      </c>
      <c r="AA5" s="10">
        <v>721</v>
      </c>
      <c r="AB5" s="10">
        <v>722</v>
      </c>
      <c r="AC5" s="10">
        <v>723</v>
      </c>
      <c r="AD5" s="10">
        <v>724</v>
      </c>
      <c r="AE5" s="10">
        <v>725</v>
      </c>
      <c r="AF5" s="10">
        <v>726</v>
      </c>
      <c r="AG5" s="10">
        <v>727</v>
      </c>
      <c r="AH5" s="10">
        <v>728</v>
      </c>
      <c r="AI5" s="10">
        <v>729</v>
      </c>
      <c r="AJ5" s="10">
        <v>730</v>
      </c>
      <c r="AK5" s="10">
        <v>731</v>
      </c>
      <c r="AL5" s="10">
        <v>732</v>
      </c>
      <c r="AM5" s="10">
        <v>733</v>
      </c>
      <c r="AN5" s="10">
        <v>734</v>
      </c>
      <c r="AO5" s="10">
        <v>735</v>
      </c>
      <c r="AP5" s="10">
        <v>736</v>
      </c>
      <c r="AQ5" s="10">
        <v>737</v>
      </c>
      <c r="AR5" s="10">
        <v>738</v>
      </c>
      <c r="AS5" s="10">
        <v>739</v>
      </c>
      <c r="AT5" s="10">
        <v>740</v>
      </c>
      <c r="AU5" s="10">
        <v>741</v>
      </c>
      <c r="AV5" s="10">
        <v>742</v>
      </c>
      <c r="AW5" s="10">
        <v>743</v>
      </c>
      <c r="AX5" s="10">
        <v>744</v>
      </c>
      <c r="AY5" s="10">
        <v>745</v>
      </c>
      <c r="AZ5" s="10">
        <v>746</v>
      </c>
      <c r="BA5" s="10">
        <v>747</v>
      </c>
      <c r="BB5" s="10">
        <v>748</v>
      </c>
      <c r="BC5" s="10">
        <v>749</v>
      </c>
      <c r="BD5" s="10">
        <v>750</v>
      </c>
      <c r="BE5" s="10">
        <v>751</v>
      </c>
      <c r="BF5" s="10">
        <v>752</v>
      </c>
      <c r="BG5" s="10">
        <v>753</v>
      </c>
      <c r="BH5" s="10">
        <v>754</v>
      </c>
      <c r="BI5" s="10">
        <v>755</v>
      </c>
      <c r="BJ5" s="10">
        <v>756</v>
      </c>
      <c r="BK5" s="10">
        <v>757</v>
      </c>
      <c r="BL5" s="10">
        <v>758</v>
      </c>
      <c r="BM5" s="10">
        <v>759</v>
      </c>
      <c r="BN5" s="10">
        <v>760</v>
      </c>
      <c r="BO5" s="10">
        <v>761</v>
      </c>
      <c r="BP5" s="10">
        <v>765</v>
      </c>
      <c r="BQ5" s="10">
        <v>766</v>
      </c>
      <c r="BR5" s="10">
        <v>767</v>
      </c>
      <c r="BS5" s="10">
        <v>768</v>
      </c>
      <c r="BT5" s="10">
        <v>769</v>
      </c>
      <c r="BU5" s="10">
        <v>770</v>
      </c>
      <c r="BV5" s="10">
        <v>771</v>
      </c>
      <c r="BW5" s="10">
        <v>773</v>
      </c>
      <c r="BX5" s="10">
        <v>774</v>
      </c>
      <c r="BY5" s="10">
        <v>775</v>
      </c>
      <c r="BZ5" s="10">
        <v>776</v>
      </c>
      <c r="CA5" s="10">
        <v>777</v>
      </c>
      <c r="CB5" s="10">
        <v>778</v>
      </c>
      <c r="CC5" s="10">
        <v>779</v>
      </c>
      <c r="CD5" s="10">
        <v>780</v>
      </c>
      <c r="CE5" s="10">
        <v>781</v>
      </c>
      <c r="CF5" s="10">
        <v>782</v>
      </c>
      <c r="CG5" s="10">
        <v>783</v>
      </c>
      <c r="CH5" s="10">
        <v>784</v>
      </c>
      <c r="CI5" s="10">
        <v>785</v>
      </c>
      <c r="CJ5" s="10">
        <v>904</v>
      </c>
      <c r="CK5" s="10">
        <v>905</v>
      </c>
      <c r="CL5" s="10">
        <v>906</v>
      </c>
      <c r="CM5" s="10">
        <v>90601</v>
      </c>
      <c r="CN5" s="10">
        <v>90602</v>
      </c>
      <c r="CO5" s="10">
        <v>907</v>
      </c>
      <c r="CP5" s="10">
        <v>90701</v>
      </c>
      <c r="CQ5" s="10">
        <v>90702</v>
      </c>
      <c r="CR5" s="10">
        <v>786</v>
      </c>
      <c r="CS5" s="10">
        <v>789</v>
      </c>
      <c r="CT5" s="10">
        <v>798</v>
      </c>
      <c r="CU5" s="71"/>
    </row>
    <row r="6" spans="1:226" ht="79.5" customHeight="1" x14ac:dyDescent="0.2">
      <c r="A6" s="65" t="s">
        <v>141</v>
      </c>
      <c r="B6" s="65" t="s">
        <v>142</v>
      </c>
      <c r="C6" s="65" t="s">
        <v>143</v>
      </c>
      <c r="D6" s="72" t="s">
        <v>44</v>
      </c>
      <c r="E6" s="72" t="s">
        <v>45</v>
      </c>
      <c r="F6" s="72" t="s">
        <v>46</v>
      </c>
      <c r="G6" s="72" t="s">
        <v>47</v>
      </c>
      <c r="H6" s="72" t="s">
        <v>110</v>
      </c>
      <c r="I6" s="72" t="s">
        <v>48</v>
      </c>
      <c r="J6" s="72" t="s">
        <v>14</v>
      </c>
      <c r="K6" s="72" t="s">
        <v>105</v>
      </c>
      <c r="L6" s="72" t="s">
        <v>106</v>
      </c>
      <c r="M6" s="72" t="s">
        <v>98</v>
      </c>
      <c r="N6" s="72" t="s">
        <v>107</v>
      </c>
      <c r="O6" s="72" t="s">
        <v>41</v>
      </c>
      <c r="P6" s="72" t="s">
        <v>42</v>
      </c>
      <c r="Q6" s="72" t="s">
        <v>37</v>
      </c>
      <c r="R6" s="72" t="s">
        <v>312</v>
      </c>
      <c r="S6" s="72" t="s">
        <v>74</v>
      </c>
      <c r="T6" s="72" t="s">
        <v>75</v>
      </c>
      <c r="U6" s="72" t="s">
        <v>76</v>
      </c>
      <c r="V6" s="72" t="s">
        <v>77</v>
      </c>
      <c r="W6" s="72" t="s">
        <v>30</v>
      </c>
      <c r="X6" s="72" t="s">
        <v>15</v>
      </c>
      <c r="Y6" s="72" t="s">
        <v>83</v>
      </c>
      <c r="Z6" s="72" t="s">
        <v>84</v>
      </c>
      <c r="AA6" s="72" t="s">
        <v>85</v>
      </c>
      <c r="AB6" s="72" t="s">
        <v>86</v>
      </c>
      <c r="AC6" s="72" t="s">
        <v>56</v>
      </c>
      <c r="AD6" s="72" t="s">
        <v>57</v>
      </c>
      <c r="AE6" s="72" t="s">
        <v>87</v>
      </c>
      <c r="AF6" s="72" t="s">
        <v>88</v>
      </c>
      <c r="AG6" s="72" t="s">
        <v>35</v>
      </c>
      <c r="AH6" s="72" t="s">
        <v>79</v>
      </c>
      <c r="AI6" s="72" t="s">
        <v>16</v>
      </c>
      <c r="AJ6" s="72" t="s">
        <v>313</v>
      </c>
      <c r="AK6" s="72" t="s">
        <v>90</v>
      </c>
      <c r="AL6" s="72" t="s">
        <v>91</v>
      </c>
      <c r="AM6" s="72" t="s">
        <v>92</v>
      </c>
      <c r="AN6" s="72" t="s">
        <v>93</v>
      </c>
      <c r="AO6" s="72" t="s">
        <v>81</v>
      </c>
      <c r="AP6" s="72" t="s">
        <v>108</v>
      </c>
      <c r="AQ6" s="72" t="s">
        <v>31</v>
      </c>
      <c r="AR6" s="72" t="s">
        <v>38</v>
      </c>
      <c r="AS6" s="72" t="s">
        <v>39</v>
      </c>
      <c r="AT6" s="72" t="s">
        <v>49</v>
      </c>
      <c r="AU6" s="72" t="s">
        <v>50</v>
      </c>
      <c r="AV6" s="72" t="s">
        <v>51</v>
      </c>
      <c r="AW6" s="72" t="s">
        <v>52</v>
      </c>
      <c r="AX6" s="72" t="s">
        <v>53</v>
      </c>
      <c r="AY6" s="72" t="s">
        <v>99</v>
      </c>
      <c r="AZ6" s="72" t="s">
        <v>100</v>
      </c>
      <c r="BA6" s="72" t="s">
        <v>101</v>
      </c>
      <c r="BB6" s="72" t="s">
        <v>111</v>
      </c>
      <c r="BC6" s="72" t="s">
        <v>112</v>
      </c>
      <c r="BD6" s="72" t="s">
        <v>17</v>
      </c>
      <c r="BE6" s="72" t="s">
        <v>18</v>
      </c>
      <c r="BF6" s="72" t="s">
        <v>113</v>
      </c>
      <c r="BG6" s="72" t="s">
        <v>114</v>
      </c>
      <c r="BH6" s="72" t="s">
        <v>115</v>
      </c>
      <c r="BI6" s="72" t="s">
        <v>102</v>
      </c>
      <c r="BJ6" s="72" t="s">
        <v>103</v>
      </c>
      <c r="BK6" s="72" t="s">
        <v>116</v>
      </c>
      <c r="BL6" s="72" t="s">
        <v>117</v>
      </c>
      <c r="BM6" s="72" t="s">
        <v>118</v>
      </c>
      <c r="BN6" s="72" t="s">
        <v>120</v>
      </c>
      <c r="BO6" s="72" t="s">
        <v>54</v>
      </c>
      <c r="BP6" s="72" t="s">
        <v>58</v>
      </c>
      <c r="BQ6" s="72" t="s">
        <v>59</v>
      </c>
      <c r="BR6" s="72" t="s">
        <v>60</v>
      </c>
      <c r="BS6" s="72" t="s">
        <v>61</v>
      </c>
      <c r="BT6" s="72" t="s">
        <v>94</v>
      </c>
      <c r="BU6" s="72" t="s">
        <v>314</v>
      </c>
      <c r="BV6" s="72" t="s">
        <v>96</v>
      </c>
      <c r="BW6" s="72" t="s">
        <v>62</v>
      </c>
      <c r="BX6" s="72" t="s">
        <v>63</v>
      </c>
      <c r="BY6" s="72" t="s">
        <v>64</v>
      </c>
      <c r="BZ6" s="72" t="s">
        <v>65</v>
      </c>
      <c r="CA6" s="72" t="s">
        <v>66</v>
      </c>
      <c r="CB6" s="72" t="s">
        <v>67</v>
      </c>
      <c r="CC6" s="72" t="s">
        <v>68</v>
      </c>
      <c r="CD6" s="72" t="s">
        <v>69</v>
      </c>
      <c r="CE6" s="72" t="s">
        <v>70</v>
      </c>
      <c r="CF6" s="72" t="s">
        <v>71</v>
      </c>
      <c r="CG6" s="72" t="s">
        <v>72</v>
      </c>
      <c r="CH6" s="72" t="s">
        <v>20</v>
      </c>
      <c r="CI6" s="72" t="s">
        <v>21</v>
      </c>
      <c r="CJ6" s="72" t="s">
        <v>22</v>
      </c>
      <c r="CK6" s="72" t="s">
        <v>23</v>
      </c>
      <c r="CL6" s="72" t="s">
        <v>24</v>
      </c>
      <c r="CM6" s="72" t="s">
        <v>25</v>
      </c>
      <c r="CN6" s="72" t="s">
        <v>26</v>
      </c>
      <c r="CO6" s="72" t="s">
        <v>27</v>
      </c>
      <c r="CP6" s="72" t="s">
        <v>25</v>
      </c>
      <c r="CQ6" s="72" t="s">
        <v>26</v>
      </c>
      <c r="CR6" s="72" t="s">
        <v>28</v>
      </c>
      <c r="CS6" s="72" t="s">
        <v>122</v>
      </c>
      <c r="CT6" s="72" t="s">
        <v>123</v>
      </c>
      <c r="CU6" s="71" t="s">
        <v>315</v>
      </c>
    </row>
    <row r="7" spans="1:226" ht="12.75" customHeight="1" x14ac:dyDescent="0.2">
      <c r="A7" s="66" t="s">
        <v>145</v>
      </c>
      <c r="B7" s="21">
        <v>1001</v>
      </c>
      <c r="C7" s="67" t="s">
        <v>146</v>
      </c>
      <c r="D7" s="23">
        <f ca="1">+E7+F7+G7</f>
        <v>0</v>
      </c>
      <c r="E7" s="22">
        <f t="shared" ref="E7:T22" ca="1" si="0">IFERROR(INDIRECT("'"&amp;$B$2&amp;"'!"&amp;ADDRESS(MATCH($B7,INDIRECT("'"&amp;$B$2&amp;"'!$B$1:$B$1095"),0),MATCH(E$5,INDIRECT("'"&amp;$B$2&amp;"'!5:5"),0))),0)</f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t="shared" ca="1" si="0"/>
        <v>0</v>
      </c>
      <c r="K7" s="22">
        <f t="shared" ca="1" si="0"/>
        <v>0</v>
      </c>
      <c r="L7" s="22">
        <f t="shared" ca="1" si="0"/>
        <v>0</v>
      </c>
      <c r="M7" s="22">
        <f t="shared" ca="1" si="0"/>
        <v>0</v>
      </c>
      <c r="N7" s="22">
        <f t="shared" ca="1" si="0"/>
        <v>0</v>
      </c>
      <c r="O7" s="22">
        <f t="shared" ca="1" si="0"/>
        <v>11096479.43</v>
      </c>
      <c r="P7" s="22">
        <f t="shared" ca="1" si="0"/>
        <v>0</v>
      </c>
      <c r="Q7" s="22">
        <f t="shared" ca="1" si="0"/>
        <v>0</v>
      </c>
      <c r="R7" s="22">
        <f t="shared" ca="1" si="0"/>
        <v>0</v>
      </c>
      <c r="S7" s="22">
        <f t="shared" ca="1" si="0"/>
        <v>0</v>
      </c>
      <c r="T7" s="22">
        <f t="shared" ca="1" si="0"/>
        <v>0</v>
      </c>
      <c r="U7" s="22">
        <f t="shared" ref="U7:AJ22" ca="1" si="1">IFERROR(INDIRECT("'"&amp;$B$2&amp;"'!"&amp;ADDRESS(MATCH($B7,INDIRECT("'"&amp;$B$2&amp;"'!$B$1:$B$1095"),0),MATCH(U$5,INDIRECT("'"&amp;$B$2&amp;"'!5:5"),0))),0)</f>
        <v>0</v>
      </c>
      <c r="V7" s="22">
        <f t="shared" ca="1" si="1"/>
        <v>0</v>
      </c>
      <c r="W7" s="22">
        <f t="shared" ca="1" si="1"/>
        <v>0</v>
      </c>
      <c r="X7" s="22">
        <f t="shared" ca="1" si="1"/>
        <v>0</v>
      </c>
      <c r="Y7" s="22">
        <f t="shared" ca="1" si="1"/>
        <v>0</v>
      </c>
      <c r="Z7" s="22">
        <f t="shared" ca="1" si="1"/>
        <v>613518.77</v>
      </c>
      <c r="AA7" s="22">
        <f t="shared" ca="1" si="1"/>
        <v>0</v>
      </c>
      <c r="AB7" s="22">
        <f t="shared" ca="1" si="1"/>
        <v>0</v>
      </c>
      <c r="AC7" s="22">
        <f t="shared" ca="1" si="1"/>
        <v>0</v>
      </c>
      <c r="AD7" s="22">
        <f t="shared" ca="1" si="1"/>
        <v>0</v>
      </c>
      <c r="AE7" s="22">
        <f t="shared" ca="1" si="1"/>
        <v>0</v>
      </c>
      <c r="AF7" s="22">
        <f t="shared" ca="1" si="1"/>
        <v>0</v>
      </c>
      <c r="AG7" s="22">
        <f t="shared" ca="1" si="1"/>
        <v>0</v>
      </c>
      <c r="AH7" s="22">
        <f t="shared" ca="1" si="1"/>
        <v>0</v>
      </c>
      <c r="AI7" s="22">
        <f t="shared" ca="1" si="1"/>
        <v>0</v>
      </c>
      <c r="AJ7" s="22">
        <f t="shared" ca="1" si="1"/>
        <v>0</v>
      </c>
      <c r="AK7" s="22">
        <f t="shared" ref="AK7:AZ22" ca="1" si="2">IFERROR(INDIRECT("'"&amp;$B$2&amp;"'!"&amp;ADDRESS(MATCH($B7,INDIRECT("'"&amp;$B$2&amp;"'!$B$1:$B$1095"),0),MATCH(AK$5,INDIRECT("'"&amp;$B$2&amp;"'!5:5"),0))),0)</f>
        <v>0</v>
      </c>
      <c r="AL7" s="22">
        <f t="shared" ca="1" si="2"/>
        <v>0</v>
      </c>
      <c r="AM7" s="22">
        <f t="shared" ca="1" si="2"/>
        <v>-34171.08</v>
      </c>
      <c r="AN7" s="22">
        <f t="shared" ca="1" si="2"/>
        <v>0</v>
      </c>
      <c r="AO7" s="22">
        <f t="shared" ca="1" si="2"/>
        <v>0</v>
      </c>
      <c r="AP7" s="22">
        <f t="shared" ca="1" si="2"/>
        <v>0</v>
      </c>
      <c r="AQ7" s="22">
        <f t="shared" ca="1" si="2"/>
        <v>0</v>
      </c>
      <c r="AR7" s="22">
        <f t="shared" ca="1" si="2"/>
        <v>0</v>
      </c>
      <c r="AS7" s="22">
        <f t="shared" ca="1" si="2"/>
        <v>0</v>
      </c>
      <c r="AT7" s="22">
        <f t="shared" ca="1" si="2"/>
        <v>0</v>
      </c>
      <c r="AU7" s="22">
        <f t="shared" ca="1" si="2"/>
        <v>0</v>
      </c>
      <c r="AV7" s="22">
        <f t="shared" ca="1" si="2"/>
        <v>0</v>
      </c>
      <c r="AW7" s="22">
        <f t="shared" ca="1" si="2"/>
        <v>0</v>
      </c>
      <c r="AX7" s="22">
        <f t="shared" ca="1" si="2"/>
        <v>0</v>
      </c>
      <c r="AY7" s="22">
        <f t="shared" ca="1" si="2"/>
        <v>0</v>
      </c>
      <c r="AZ7" s="22">
        <f t="shared" ca="1" si="2"/>
        <v>0</v>
      </c>
      <c r="BA7" s="22">
        <f t="shared" ref="BA7:BP22" ca="1" si="3">IFERROR(INDIRECT("'"&amp;$B$2&amp;"'!"&amp;ADDRESS(MATCH($B7,INDIRECT("'"&amp;$B$2&amp;"'!$B$1:$B$1095"),0),MATCH(BA$5,INDIRECT("'"&amp;$B$2&amp;"'!5:5"),0))),0)</f>
        <v>0</v>
      </c>
      <c r="BB7" s="22">
        <f t="shared" ca="1" si="3"/>
        <v>0</v>
      </c>
      <c r="BC7" s="22">
        <f t="shared" ca="1" si="3"/>
        <v>0</v>
      </c>
      <c r="BD7" s="22">
        <f t="shared" ca="1" si="3"/>
        <v>796734.67</v>
      </c>
      <c r="BE7" s="22">
        <f t="shared" ca="1" si="3"/>
        <v>0</v>
      </c>
      <c r="BF7" s="22">
        <f t="shared" ca="1" si="3"/>
        <v>0</v>
      </c>
      <c r="BG7" s="22">
        <f t="shared" ca="1" si="3"/>
        <v>0</v>
      </c>
      <c r="BH7" s="22">
        <f t="shared" ca="1" si="3"/>
        <v>0</v>
      </c>
      <c r="BI7" s="22">
        <f t="shared" ca="1" si="3"/>
        <v>0</v>
      </c>
      <c r="BJ7" s="22">
        <f t="shared" ca="1" si="3"/>
        <v>0</v>
      </c>
      <c r="BK7" s="22">
        <f t="shared" ca="1" si="3"/>
        <v>0</v>
      </c>
      <c r="BL7" s="22">
        <f t="shared" ca="1" si="3"/>
        <v>0</v>
      </c>
      <c r="BM7" s="22">
        <f t="shared" ca="1" si="3"/>
        <v>0</v>
      </c>
      <c r="BN7" s="22">
        <f t="shared" ca="1" si="3"/>
        <v>0</v>
      </c>
      <c r="BO7" s="22">
        <f t="shared" ca="1" si="3"/>
        <v>0</v>
      </c>
      <c r="BP7" s="22">
        <f t="shared" ca="1" si="3"/>
        <v>0</v>
      </c>
      <c r="BQ7" s="22">
        <f t="shared" ref="BQ7:CF22" ca="1" si="4">IFERROR(INDIRECT("'"&amp;$B$2&amp;"'!"&amp;ADDRESS(MATCH($B7,INDIRECT("'"&amp;$B$2&amp;"'!$B$1:$B$1095"),0),MATCH(BQ$5,INDIRECT("'"&amp;$B$2&amp;"'!5:5"),0))),0)</f>
        <v>0</v>
      </c>
      <c r="BR7" s="22">
        <f t="shared" ca="1" si="4"/>
        <v>0</v>
      </c>
      <c r="BS7" s="22">
        <f t="shared" ca="1" si="4"/>
        <v>0</v>
      </c>
      <c r="BT7" s="22">
        <f t="shared" ca="1" si="4"/>
        <v>0</v>
      </c>
      <c r="BU7" s="22">
        <f t="shared" ca="1" si="4"/>
        <v>0</v>
      </c>
      <c r="BV7" s="22">
        <f t="shared" ca="1" si="4"/>
        <v>0</v>
      </c>
      <c r="BW7" s="22">
        <f t="shared" ca="1" si="4"/>
        <v>0</v>
      </c>
      <c r="BX7" s="22">
        <f t="shared" ca="1" si="4"/>
        <v>0</v>
      </c>
      <c r="BY7" s="22">
        <f t="shared" ca="1" si="4"/>
        <v>0</v>
      </c>
      <c r="BZ7" s="22">
        <f t="shared" ca="1" si="4"/>
        <v>0</v>
      </c>
      <c r="CA7" s="22">
        <f t="shared" ca="1" si="4"/>
        <v>0</v>
      </c>
      <c r="CB7" s="22">
        <f t="shared" ca="1" si="4"/>
        <v>0</v>
      </c>
      <c r="CC7" s="22">
        <f t="shared" ca="1" si="4"/>
        <v>0</v>
      </c>
      <c r="CD7" s="22">
        <f t="shared" ca="1" si="4"/>
        <v>0</v>
      </c>
      <c r="CE7" s="22">
        <f t="shared" ca="1" si="4"/>
        <v>0</v>
      </c>
      <c r="CF7" s="22">
        <f t="shared" ca="1" si="4"/>
        <v>0</v>
      </c>
      <c r="CG7" s="22">
        <f t="shared" ref="CG7:CH22" ca="1" si="5">IFERROR(INDIRECT("'"&amp;$B$2&amp;"'!"&amp;ADDRESS(MATCH($B7,INDIRECT("'"&amp;$B$2&amp;"'!$B$1:$B$1095"),0),MATCH(CG$5,INDIRECT("'"&amp;$B$2&amp;"'!5:5"),0))),0)</f>
        <v>0</v>
      </c>
      <c r="CH7" s="22">
        <f t="shared" ca="1" si="5"/>
        <v>0</v>
      </c>
      <c r="CI7" s="23">
        <f ca="1">CJ7+CK7+CL7+CO7</f>
        <v>0</v>
      </c>
      <c r="CJ7" s="22">
        <f t="shared" ref="CJ7:CK22" ca="1" si="6">IFERROR(INDIRECT("'"&amp;$B$2&amp;"'!"&amp;ADDRESS(MATCH($B7,INDIRECT("'"&amp;$B$2&amp;"'!$B$1:$B$1095"),0),MATCH(CJ$5,INDIRECT("'"&amp;$B$2&amp;"'!5:5"),0))),0)</f>
        <v>0</v>
      </c>
      <c r="CK7" s="22">
        <f t="shared" ca="1" si="6"/>
        <v>0</v>
      </c>
      <c r="CL7" s="23">
        <f ca="1">+CM7+CN7</f>
        <v>0</v>
      </c>
      <c r="CM7" s="22">
        <f t="shared" ref="CM7:CN22" ca="1" si="7">IFERROR(INDIRECT("'"&amp;$B$2&amp;"'!"&amp;ADDRESS(MATCH($B7,INDIRECT("'"&amp;$B$2&amp;"'!$B$1:$B$1095"),0),MATCH(CM$5,INDIRECT("'"&amp;$B$2&amp;"'!5:5"),0))),0)</f>
        <v>0</v>
      </c>
      <c r="CN7" s="22">
        <f t="shared" ca="1" si="7"/>
        <v>0</v>
      </c>
      <c r="CO7" s="23">
        <f ca="1">+CP7+CQ7</f>
        <v>0</v>
      </c>
      <c r="CP7" s="22">
        <f t="shared" ref="CP7:CT22" ca="1" si="8">IFERROR(INDIRECT("'"&amp;$B$2&amp;"'!"&amp;ADDRESS(MATCH($B7,INDIRECT("'"&amp;$B$2&amp;"'!$B$1:$B$1095"),0),MATCH(CP$5,INDIRECT("'"&amp;$B$2&amp;"'!5:5"),0))),0)</f>
        <v>0</v>
      </c>
      <c r="CQ7" s="22">
        <f t="shared" ca="1" si="8"/>
        <v>0</v>
      </c>
      <c r="CR7" s="22">
        <f t="shared" ca="1" si="8"/>
        <v>-33252.629999999997</v>
      </c>
      <c r="CS7" s="22">
        <f t="shared" ca="1" si="8"/>
        <v>0</v>
      </c>
      <c r="CT7" s="22">
        <f t="shared" ca="1" si="8"/>
        <v>0</v>
      </c>
      <c r="CU7" s="23">
        <f t="shared" ref="CU7:CU59" ca="1" si="9">+D7+SUM(H7:CI7)+SUM(CR7:CT7)</f>
        <v>12439309.159999998</v>
      </c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</row>
    <row r="8" spans="1:226" ht="12.75" customHeight="1" x14ac:dyDescent="0.2">
      <c r="A8" s="66" t="s">
        <v>148</v>
      </c>
      <c r="B8" s="21">
        <v>1003</v>
      </c>
      <c r="C8" s="67" t="s">
        <v>146</v>
      </c>
      <c r="D8" s="23">
        <f t="shared" ref="D8:D22" ca="1" si="10">+E8+F8+G8</f>
        <v>1074624370.73</v>
      </c>
      <c r="E8" s="22">
        <f t="shared" ca="1" si="0"/>
        <v>47551535.050000012</v>
      </c>
      <c r="F8" s="22">
        <f t="shared" ca="1" si="0"/>
        <v>258637349.98000002</v>
      </c>
      <c r="G8" s="22">
        <f t="shared" ca="1" si="0"/>
        <v>768435485.70000005</v>
      </c>
      <c r="H8" s="22">
        <f t="shared" ca="1" si="0"/>
        <v>100916155.11</v>
      </c>
      <c r="I8" s="22">
        <f t="shared" ca="1" si="0"/>
        <v>54716.599999964237</v>
      </c>
      <c r="J8" s="22">
        <f t="shared" ca="1" si="0"/>
        <v>-1498.5600000005215</v>
      </c>
      <c r="K8" s="22">
        <f t="shared" ca="1" si="0"/>
        <v>0</v>
      </c>
      <c r="L8" s="22">
        <f t="shared" ca="1" si="0"/>
        <v>0</v>
      </c>
      <c r="M8" s="22">
        <f t="shared" ca="1" si="0"/>
        <v>0</v>
      </c>
      <c r="N8" s="22">
        <f t="shared" ca="1" si="0"/>
        <v>0</v>
      </c>
      <c r="O8" s="22">
        <f t="shared" ca="1" si="0"/>
        <v>19129273.859999999</v>
      </c>
      <c r="P8" s="22">
        <f t="shared" ca="1" si="0"/>
        <v>0</v>
      </c>
      <c r="Q8" s="22">
        <f t="shared" ca="1" si="0"/>
        <v>678935.80000000075</v>
      </c>
      <c r="R8" s="22">
        <f t="shared" ca="1" si="0"/>
        <v>0</v>
      </c>
      <c r="S8" s="22">
        <f t="shared" ca="1" si="0"/>
        <v>0</v>
      </c>
      <c r="T8" s="22">
        <f t="shared" ca="1" si="0"/>
        <v>81426505.490000069</v>
      </c>
      <c r="U8" s="22">
        <f t="shared" ca="1" si="1"/>
        <v>0</v>
      </c>
      <c r="V8" s="22">
        <f t="shared" ca="1" si="1"/>
        <v>4361766.2299999893</v>
      </c>
      <c r="W8" s="22">
        <f t="shared" ca="1" si="1"/>
        <v>74342690.370000005</v>
      </c>
      <c r="X8" s="22">
        <f t="shared" ca="1" si="1"/>
        <v>3862</v>
      </c>
      <c r="Y8" s="22">
        <f t="shared" ca="1" si="1"/>
        <v>3311543.9700000025</v>
      </c>
      <c r="Z8" s="22">
        <f t="shared" ca="1" si="1"/>
        <v>106599240.56</v>
      </c>
      <c r="AA8" s="22">
        <f t="shared" ca="1" si="1"/>
        <v>9107.9999999999163</v>
      </c>
      <c r="AB8" s="22">
        <f t="shared" ca="1" si="1"/>
        <v>0</v>
      </c>
      <c r="AC8" s="22">
        <f t="shared" ca="1" si="1"/>
        <v>35305.290000002831</v>
      </c>
      <c r="AD8" s="22">
        <f t="shared" ca="1" si="1"/>
        <v>1936307.6899999976</v>
      </c>
      <c r="AE8" s="22">
        <f t="shared" ca="1" si="1"/>
        <v>0</v>
      </c>
      <c r="AF8" s="22">
        <f t="shared" ca="1" si="1"/>
        <v>195866.29999999981</v>
      </c>
      <c r="AG8" s="22">
        <f t="shared" ca="1" si="1"/>
        <v>417480.81000000006</v>
      </c>
      <c r="AH8" s="22">
        <f t="shared" ca="1" si="1"/>
        <v>1132061.8599999994</v>
      </c>
      <c r="AI8" s="22">
        <f t="shared" ca="1" si="1"/>
        <v>0</v>
      </c>
      <c r="AJ8" s="22">
        <f t="shared" ca="1" si="1"/>
        <v>366463.61</v>
      </c>
      <c r="AK8" s="22">
        <f t="shared" ca="1" si="2"/>
        <v>-807.21999999997206</v>
      </c>
      <c r="AL8" s="22">
        <f t="shared" ca="1" si="2"/>
        <v>0</v>
      </c>
      <c r="AM8" s="22">
        <f t="shared" ca="1" si="2"/>
        <v>20894484.530000001</v>
      </c>
      <c r="AN8" s="22">
        <f t="shared" ca="1" si="2"/>
        <v>0</v>
      </c>
      <c r="AO8" s="22">
        <f t="shared" ca="1" si="2"/>
        <v>0</v>
      </c>
      <c r="AP8" s="22">
        <f t="shared" ca="1" si="2"/>
        <v>3728.4199999999255</v>
      </c>
      <c r="AQ8" s="22">
        <f t="shared" ca="1" si="2"/>
        <v>0</v>
      </c>
      <c r="AR8" s="22">
        <f t="shared" ca="1" si="2"/>
        <v>0</v>
      </c>
      <c r="AS8" s="22">
        <f t="shared" ca="1" si="2"/>
        <v>0</v>
      </c>
      <c r="AT8" s="22">
        <f t="shared" ca="1" si="2"/>
        <v>0</v>
      </c>
      <c r="AU8" s="22">
        <f t="shared" ca="1" si="2"/>
        <v>0</v>
      </c>
      <c r="AV8" s="22">
        <f t="shared" ca="1" si="2"/>
        <v>0</v>
      </c>
      <c r="AW8" s="22">
        <f t="shared" ca="1" si="2"/>
        <v>0</v>
      </c>
      <c r="AX8" s="22">
        <f t="shared" ca="1" si="2"/>
        <v>0</v>
      </c>
      <c r="AY8" s="22">
        <f t="shared" ca="1" si="2"/>
        <v>0</v>
      </c>
      <c r="AZ8" s="22">
        <f t="shared" ca="1" si="2"/>
        <v>0</v>
      </c>
      <c r="BA8" s="22">
        <f t="shared" ca="1" si="3"/>
        <v>0</v>
      </c>
      <c r="BB8" s="22">
        <f t="shared" ca="1" si="3"/>
        <v>0</v>
      </c>
      <c r="BC8" s="22">
        <f t="shared" ca="1" si="3"/>
        <v>0</v>
      </c>
      <c r="BD8" s="22">
        <f t="shared" ca="1" si="3"/>
        <v>970285.09000000358</v>
      </c>
      <c r="BE8" s="22">
        <f t="shared" ca="1" si="3"/>
        <v>0</v>
      </c>
      <c r="BF8" s="22">
        <f t="shared" ca="1" si="3"/>
        <v>0</v>
      </c>
      <c r="BG8" s="22">
        <f t="shared" ca="1" si="3"/>
        <v>0</v>
      </c>
      <c r="BH8" s="22">
        <f t="shared" ca="1" si="3"/>
        <v>0</v>
      </c>
      <c r="BI8" s="22">
        <f t="shared" ca="1" si="3"/>
        <v>0</v>
      </c>
      <c r="BJ8" s="22">
        <f t="shared" ca="1" si="3"/>
        <v>0</v>
      </c>
      <c r="BK8" s="22">
        <f t="shared" ca="1" si="3"/>
        <v>0</v>
      </c>
      <c r="BL8" s="22">
        <f t="shared" ca="1" si="3"/>
        <v>0</v>
      </c>
      <c r="BM8" s="22">
        <f t="shared" ca="1" si="3"/>
        <v>337803.54000000097</v>
      </c>
      <c r="BN8" s="22">
        <f t="shared" ca="1" si="3"/>
        <v>4018.0500000000466</v>
      </c>
      <c r="BO8" s="22">
        <f t="shared" ca="1" si="3"/>
        <v>0</v>
      </c>
      <c r="BP8" s="22">
        <f t="shared" ca="1" si="3"/>
        <v>78932561.279999971</v>
      </c>
      <c r="BQ8" s="22">
        <f t="shared" ca="1" si="4"/>
        <v>59819.100000000093</v>
      </c>
      <c r="BR8" s="22">
        <f t="shared" ca="1" si="4"/>
        <v>1634250.8800000008</v>
      </c>
      <c r="BS8" s="22">
        <f t="shared" ca="1" si="4"/>
        <v>13534459.440000013</v>
      </c>
      <c r="BT8" s="22">
        <f t="shared" ca="1" si="4"/>
        <v>0</v>
      </c>
      <c r="BU8" s="22">
        <f t="shared" ca="1" si="4"/>
        <v>0</v>
      </c>
      <c r="BV8" s="22">
        <f t="shared" ca="1" si="4"/>
        <v>112174.5</v>
      </c>
      <c r="BW8" s="22">
        <f t="shared" ca="1" si="4"/>
        <v>67805.429999999993</v>
      </c>
      <c r="BX8" s="22">
        <f t="shared" ca="1" si="4"/>
        <v>0</v>
      </c>
      <c r="BY8" s="22">
        <f t="shared" ca="1" si="4"/>
        <v>0</v>
      </c>
      <c r="BZ8" s="22">
        <f t="shared" ca="1" si="4"/>
        <v>2199406.38</v>
      </c>
      <c r="CA8" s="22">
        <f t="shared" ca="1" si="4"/>
        <v>71537472.219999984</v>
      </c>
      <c r="CB8" s="22">
        <f t="shared" ca="1" si="4"/>
        <v>343804.97</v>
      </c>
      <c r="CC8" s="22">
        <f t="shared" ca="1" si="4"/>
        <v>16316726.32</v>
      </c>
      <c r="CD8" s="22">
        <f t="shared" ca="1" si="4"/>
        <v>0</v>
      </c>
      <c r="CE8" s="22">
        <f t="shared" ca="1" si="4"/>
        <v>0</v>
      </c>
      <c r="CF8" s="22">
        <f t="shared" ca="1" si="4"/>
        <v>298020.09000000003</v>
      </c>
      <c r="CG8" s="22">
        <f t="shared" ca="1" si="5"/>
        <v>2337694.9500000002</v>
      </c>
      <c r="CH8" s="22">
        <f t="shared" ca="1" si="5"/>
        <v>0</v>
      </c>
      <c r="CI8" s="23">
        <f t="shared" ref="CI8:CI22" ca="1" si="11">CJ8+CK8+CL8+CO8</f>
        <v>856388497.48999619</v>
      </c>
      <c r="CJ8" s="22">
        <f t="shared" ca="1" si="6"/>
        <v>0</v>
      </c>
      <c r="CK8" s="22">
        <f t="shared" ca="1" si="6"/>
        <v>0</v>
      </c>
      <c r="CL8" s="23">
        <f t="shared" ref="CL8:CL22" ca="1" si="12">+CM8+CN8</f>
        <v>72209379.709999979</v>
      </c>
      <c r="CM8" s="22">
        <f t="shared" ca="1" si="7"/>
        <v>16178.9</v>
      </c>
      <c r="CN8" s="22">
        <f t="shared" ca="1" si="7"/>
        <v>72193200.809999973</v>
      </c>
      <c r="CO8" s="23">
        <f t="shared" ref="CO8:CO22" ca="1" si="13">+CP8+CQ8</f>
        <v>784179117.77999628</v>
      </c>
      <c r="CP8" s="22">
        <f t="shared" ca="1" si="8"/>
        <v>2864580.7699999977</v>
      </c>
      <c r="CQ8" s="22">
        <f t="shared" ca="1" si="8"/>
        <v>781314537.00999629</v>
      </c>
      <c r="CR8" s="22">
        <f t="shared" ca="1" si="8"/>
        <v>0</v>
      </c>
      <c r="CS8" s="22">
        <f t="shared" ca="1" si="8"/>
        <v>0</v>
      </c>
      <c r="CT8" s="22">
        <f t="shared" ca="1" si="8"/>
        <v>0</v>
      </c>
      <c r="CU8" s="23">
        <f t="shared" ca="1" si="9"/>
        <v>2535512361.1799965</v>
      </c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</row>
    <row r="9" spans="1:226" ht="12.75" customHeight="1" x14ac:dyDescent="0.2">
      <c r="A9" s="66" t="s">
        <v>150</v>
      </c>
      <c r="B9" s="21">
        <v>1004</v>
      </c>
      <c r="C9" s="67" t="s">
        <v>146</v>
      </c>
      <c r="D9" s="23">
        <f t="shared" ca="1" si="10"/>
        <v>177057840.01000002</v>
      </c>
      <c r="E9" s="22">
        <f t="shared" ca="1" si="0"/>
        <v>620038.47</v>
      </c>
      <c r="F9" s="22">
        <f t="shared" ca="1" si="0"/>
        <v>37393111.369999997</v>
      </c>
      <c r="G9" s="22">
        <f t="shared" ca="1" si="0"/>
        <v>139044690.17000002</v>
      </c>
      <c r="H9" s="22">
        <f t="shared" ca="1" si="0"/>
        <v>27993026.289999999</v>
      </c>
      <c r="I9" s="22">
        <f t="shared" ca="1" si="0"/>
        <v>254906.69</v>
      </c>
      <c r="J9" s="22">
        <f t="shared" ca="1" si="0"/>
        <v>0</v>
      </c>
      <c r="K9" s="22">
        <f t="shared" ca="1" si="0"/>
        <v>0</v>
      </c>
      <c r="L9" s="22">
        <f t="shared" ca="1" si="0"/>
        <v>0</v>
      </c>
      <c r="M9" s="22">
        <f t="shared" ca="1" si="0"/>
        <v>0</v>
      </c>
      <c r="N9" s="22">
        <f t="shared" ca="1" si="0"/>
        <v>0</v>
      </c>
      <c r="O9" s="22">
        <f t="shared" ca="1" si="0"/>
        <v>56241618.350000001</v>
      </c>
      <c r="P9" s="22">
        <f t="shared" ca="1" si="0"/>
        <v>0</v>
      </c>
      <c r="Q9" s="22">
        <f t="shared" ca="1" si="0"/>
        <v>1475719.88</v>
      </c>
      <c r="R9" s="22">
        <f t="shared" ca="1" si="0"/>
        <v>0</v>
      </c>
      <c r="S9" s="22">
        <f t="shared" ca="1" si="0"/>
        <v>0</v>
      </c>
      <c r="T9" s="22">
        <f t="shared" ca="1" si="0"/>
        <v>112679324.25999999</v>
      </c>
      <c r="U9" s="22">
        <f t="shared" ca="1" si="1"/>
        <v>21142002.009999998</v>
      </c>
      <c r="V9" s="22">
        <f t="shared" ca="1" si="1"/>
        <v>283790.40000000002</v>
      </c>
      <c r="W9" s="22">
        <f t="shared" ca="1" si="1"/>
        <v>1467105.8699999999</v>
      </c>
      <c r="X9" s="22">
        <f t="shared" ca="1" si="1"/>
        <v>0</v>
      </c>
      <c r="Y9" s="22">
        <f t="shared" ca="1" si="1"/>
        <v>43155.990000000005</v>
      </c>
      <c r="Z9" s="22">
        <f t="shared" ca="1" si="1"/>
        <v>27255603.829999998</v>
      </c>
      <c r="AA9" s="22">
        <f t="shared" ca="1" si="1"/>
        <v>0</v>
      </c>
      <c r="AB9" s="22">
        <f t="shared" ca="1" si="1"/>
        <v>0</v>
      </c>
      <c r="AC9" s="22">
        <f t="shared" ca="1" si="1"/>
        <v>115935.92</v>
      </c>
      <c r="AD9" s="22">
        <f t="shared" ca="1" si="1"/>
        <v>285779.53999999998</v>
      </c>
      <c r="AE9" s="22">
        <f t="shared" ca="1" si="1"/>
        <v>0</v>
      </c>
      <c r="AF9" s="22">
        <f t="shared" ca="1" si="1"/>
        <v>0</v>
      </c>
      <c r="AG9" s="22">
        <f t="shared" ca="1" si="1"/>
        <v>0</v>
      </c>
      <c r="AH9" s="22">
        <f t="shared" ca="1" si="1"/>
        <v>0</v>
      </c>
      <c r="AI9" s="22">
        <f t="shared" ca="1" si="1"/>
        <v>0</v>
      </c>
      <c r="AJ9" s="22">
        <f t="shared" ca="1" si="1"/>
        <v>486379.41999999981</v>
      </c>
      <c r="AK9" s="22">
        <f t="shared" ca="1" si="2"/>
        <v>0</v>
      </c>
      <c r="AL9" s="22">
        <f t="shared" ca="1" si="2"/>
        <v>0</v>
      </c>
      <c r="AM9" s="22">
        <f t="shared" ca="1" si="2"/>
        <v>6577605.8500000006</v>
      </c>
      <c r="AN9" s="22">
        <f t="shared" ca="1" si="2"/>
        <v>0</v>
      </c>
      <c r="AO9" s="22">
        <f t="shared" ca="1" si="2"/>
        <v>0</v>
      </c>
      <c r="AP9" s="22">
        <f t="shared" ca="1" si="2"/>
        <v>0</v>
      </c>
      <c r="AQ9" s="22">
        <f t="shared" ca="1" si="2"/>
        <v>0</v>
      </c>
      <c r="AR9" s="22">
        <f t="shared" ca="1" si="2"/>
        <v>0</v>
      </c>
      <c r="AS9" s="22">
        <f t="shared" ca="1" si="2"/>
        <v>0</v>
      </c>
      <c r="AT9" s="22">
        <f t="shared" ca="1" si="2"/>
        <v>0</v>
      </c>
      <c r="AU9" s="22">
        <f t="shared" ca="1" si="2"/>
        <v>0</v>
      </c>
      <c r="AV9" s="22">
        <f t="shared" ca="1" si="2"/>
        <v>0</v>
      </c>
      <c r="AW9" s="22">
        <f t="shared" ca="1" si="2"/>
        <v>0</v>
      </c>
      <c r="AX9" s="22">
        <f t="shared" ca="1" si="2"/>
        <v>0</v>
      </c>
      <c r="AY9" s="22">
        <f t="shared" ca="1" si="2"/>
        <v>0</v>
      </c>
      <c r="AZ9" s="22">
        <f t="shared" ca="1" si="2"/>
        <v>0</v>
      </c>
      <c r="BA9" s="22">
        <f t="shared" ca="1" si="3"/>
        <v>0</v>
      </c>
      <c r="BB9" s="22">
        <f t="shared" ca="1" si="3"/>
        <v>0</v>
      </c>
      <c r="BC9" s="22">
        <f t="shared" ca="1" si="3"/>
        <v>0</v>
      </c>
      <c r="BD9" s="22">
        <f t="shared" ca="1" si="3"/>
        <v>177473.33</v>
      </c>
      <c r="BE9" s="22">
        <f t="shared" ca="1" si="3"/>
        <v>0</v>
      </c>
      <c r="BF9" s="22">
        <f t="shared" ca="1" si="3"/>
        <v>0</v>
      </c>
      <c r="BG9" s="22">
        <f t="shared" ca="1" si="3"/>
        <v>0</v>
      </c>
      <c r="BH9" s="22">
        <f t="shared" ca="1" si="3"/>
        <v>0</v>
      </c>
      <c r="BI9" s="22">
        <f t="shared" ca="1" si="3"/>
        <v>0</v>
      </c>
      <c r="BJ9" s="22">
        <f t="shared" ca="1" si="3"/>
        <v>0</v>
      </c>
      <c r="BK9" s="22">
        <f t="shared" ca="1" si="3"/>
        <v>0</v>
      </c>
      <c r="BL9" s="22">
        <f t="shared" ca="1" si="3"/>
        <v>0</v>
      </c>
      <c r="BM9" s="22">
        <f t="shared" ca="1" si="3"/>
        <v>0</v>
      </c>
      <c r="BN9" s="22">
        <f t="shared" ca="1" si="3"/>
        <v>656.79000000000008</v>
      </c>
      <c r="BO9" s="22">
        <f t="shared" ca="1" si="3"/>
        <v>0</v>
      </c>
      <c r="BP9" s="22">
        <f t="shared" ca="1" si="3"/>
        <v>117991.19</v>
      </c>
      <c r="BQ9" s="22">
        <f t="shared" ca="1" si="4"/>
        <v>11246884.42</v>
      </c>
      <c r="BR9" s="22">
        <f t="shared" ca="1" si="4"/>
        <v>9622345.9399999976</v>
      </c>
      <c r="BS9" s="22">
        <f t="shared" ca="1" si="4"/>
        <v>468381.83999999985</v>
      </c>
      <c r="BT9" s="22">
        <f t="shared" ca="1" si="4"/>
        <v>0</v>
      </c>
      <c r="BU9" s="22">
        <f t="shared" ca="1" si="4"/>
        <v>0</v>
      </c>
      <c r="BV9" s="22">
        <f t="shared" ca="1" si="4"/>
        <v>13288565.65</v>
      </c>
      <c r="BW9" s="22">
        <f t="shared" ca="1" si="4"/>
        <v>20.63</v>
      </c>
      <c r="BX9" s="22">
        <f t="shared" ca="1" si="4"/>
        <v>0</v>
      </c>
      <c r="BY9" s="22">
        <f t="shared" ca="1" si="4"/>
        <v>0</v>
      </c>
      <c r="BZ9" s="22">
        <f t="shared" ca="1" si="4"/>
        <v>2277.11</v>
      </c>
      <c r="CA9" s="22">
        <f t="shared" ca="1" si="4"/>
        <v>-301556.87</v>
      </c>
      <c r="CB9" s="22">
        <f t="shared" ca="1" si="4"/>
        <v>38572.199999999997</v>
      </c>
      <c r="CC9" s="22">
        <f t="shared" ca="1" si="4"/>
        <v>293941.65000000002</v>
      </c>
      <c r="CD9" s="22">
        <f t="shared" ca="1" si="4"/>
        <v>0</v>
      </c>
      <c r="CE9" s="22">
        <f t="shared" ca="1" si="4"/>
        <v>0</v>
      </c>
      <c r="CF9" s="22">
        <f t="shared" ca="1" si="4"/>
        <v>868.83</v>
      </c>
      <c r="CG9" s="22">
        <f t="shared" ca="1" si="5"/>
        <v>75657.78</v>
      </c>
      <c r="CH9" s="22">
        <f t="shared" ca="1" si="5"/>
        <v>0</v>
      </c>
      <c r="CI9" s="23">
        <f t="shared" ca="1" si="11"/>
        <v>486636490.01000011</v>
      </c>
      <c r="CJ9" s="22">
        <f t="shared" ca="1" si="6"/>
        <v>0</v>
      </c>
      <c r="CK9" s="22">
        <f t="shared" ca="1" si="6"/>
        <v>24158.04</v>
      </c>
      <c r="CL9" s="23">
        <f t="shared" ca="1" si="12"/>
        <v>105260089.33000004</v>
      </c>
      <c r="CM9" s="22">
        <f t="shared" ca="1" si="7"/>
        <v>22148053.78999998</v>
      </c>
      <c r="CN9" s="22">
        <f t="shared" ca="1" si="7"/>
        <v>83112035.540000066</v>
      </c>
      <c r="CO9" s="23">
        <f t="shared" ca="1" si="13"/>
        <v>381352242.64000005</v>
      </c>
      <c r="CP9" s="22">
        <f t="shared" ca="1" si="8"/>
        <v>58025136.350000061</v>
      </c>
      <c r="CQ9" s="22">
        <f t="shared" ca="1" si="8"/>
        <v>323327106.28999996</v>
      </c>
      <c r="CR9" s="22">
        <f t="shared" ca="1" si="8"/>
        <v>221402.34</v>
      </c>
      <c r="CS9" s="22">
        <f t="shared" ca="1" si="8"/>
        <v>0</v>
      </c>
      <c r="CT9" s="22">
        <f t="shared" ca="1" si="8"/>
        <v>0</v>
      </c>
      <c r="CU9" s="23">
        <f t="shared" ca="1" si="9"/>
        <v>955249767.14999998</v>
      </c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</row>
    <row r="10" spans="1:226" ht="12.75" customHeight="1" x14ac:dyDescent="0.2">
      <c r="A10" s="66" t="s">
        <v>152</v>
      </c>
      <c r="B10" s="21">
        <v>1005</v>
      </c>
      <c r="C10" s="67" t="s">
        <v>146</v>
      </c>
      <c r="D10" s="23">
        <f t="shared" ca="1" si="10"/>
        <v>368498360.51999998</v>
      </c>
      <c r="E10" s="22">
        <f t="shared" ca="1" si="0"/>
        <v>52848150.634030521</v>
      </c>
      <c r="F10" s="22">
        <f t="shared" ca="1" si="0"/>
        <v>155037915.19251838</v>
      </c>
      <c r="G10" s="22">
        <f t="shared" ca="1" si="0"/>
        <v>160612294.69345105</v>
      </c>
      <c r="H10" s="22">
        <f t="shared" ca="1" si="0"/>
        <v>631752.77</v>
      </c>
      <c r="I10" s="22">
        <f t="shared" ca="1" si="0"/>
        <v>4473555.6900000004</v>
      </c>
      <c r="J10" s="22">
        <f t="shared" ca="1" si="0"/>
        <v>14025</v>
      </c>
      <c r="K10" s="22">
        <f t="shared" ca="1" si="0"/>
        <v>1032275.12</v>
      </c>
      <c r="L10" s="22">
        <f t="shared" ca="1" si="0"/>
        <v>0</v>
      </c>
      <c r="M10" s="22">
        <f t="shared" ca="1" si="0"/>
        <v>0</v>
      </c>
      <c r="N10" s="22">
        <f t="shared" ca="1" si="0"/>
        <v>0</v>
      </c>
      <c r="O10" s="22">
        <f t="shared" ca="1" si="0"/>
        <v>43878133.709999993</v>
      </c>
      <c r="P10" s="22">
        <f t="shared" ca="1" si="0"/>
        <v>0</v>
      </c>
      <c r="Q10" s="22">
        <f t="shared" ca="1" si="0"/>
        <v>43115763.410000004</v>
      </c>
      <c r="R10" s="22">
        <f t="shared" ca="1" si="0"/>
        <v>0</v>
      </c>
      <c r="S10" s="22">
        <f t="shared" ca="1" si="0"/>
        <v>0</v>
      </c>
      <c r="T10" s="22">
        <f t="shared" ca="1" si="0"/>
        <v>355581954.09999299</v>
      </c>
      <c r="U10" s="22">
        <f t="shared" ca="1" si="1"/>
        <v>68843924.440000013</v>
      </c>
      <c r="V10" s="22">
        <f t="shared" ca="1" si="1"/>
        <v>16563568.2000001</v>
      </c>
      <c r="W10" s="22">
        <f t="shared" ca="1" si="1"/>
        <v>9270604.9100000039</v>
      </c>
      <c r="X10" s="22">
        <f t="shared" ca="1" si="1"/>
        <v>0</v>
      </c>
      <c r="Y10" s="22">
        <f t="shared" ca="1" si="1"/>
        <v>183673.04999999993</v>
      </c>
      <c r="Z10" s="22">
        <f t="shared" ca="1" si="1"/>
        <v>6824647.6699997904</v>
      </c>
      <c r="AA10" s="22">
        <f t="shared" ca="1" si="1"/>
        <v>0</v>
      </c>
      <c r="AB10" s="22">
        <f t="shared" ca="1" si="1"/>
        <v>0</v>
      </c>
      <c r="AC10" s="22">
        <f t="shared" ca="1" si="1"/>
        <v>94137.269999999029</v>
      </c>
      <c r="AD10" s="22">
        <f t="shared" ca="1" si="1"/>
        <v>12843123.73</v>
      </c>
      <c r="AE10" s="22">
        <f t="shared" ca="1" si="1"/>
        <v>0</v>
      </c>
      <c r="AF10" s="22">
        <f t="shared" ca="1" si="1"/>
        <v>139502.24</v>
      </c>
      <c r="AG10" s="22">
        <f t="shared" ca="1" si="1"/>
        <v>17180251.93</v>
      </c>
      <c r="AH10" s="22">
        <f t="shared" ca="1" si="1"/>
        <v>436537.09</v>
      </c>
      <c r="AI10" s="22">
        <f t="shared" ca="1" si="1"/>
        <v>-2613.34</v>
      </c>
      <c r="AJ10" s="22">
        <f t="shared" ca="1" si="1"/>
        <v>4728672.5599999996</v>
      </c>
      <c r="AK10" s="22">
        <f t="shared" ca="1" si="2"/>
        <v>0</v>
      </c>
      <c r="AL10" s="22">
        <f t="shared" ca="1" si="2"/>
        <v>0</v>
      </c>
      <c r="AM10" s="22">
        <f t="shared" ca="1" si="2"/>
        <v>1011545.18</v>
      </c>
      <c r="AN10" s="22">
        <f t="shared" ca="1" si="2"/>
        <v>0</v>
      </c>
      <c r="AO10" s="22">
        <f t="shared" ca="1" si="2"/>
        <v>0</v>
      </c>
      <c r="AP10" s="22">
        <f t="shared" ca="1" si="2"/>
        <v>56117.930000000008</v>
      </c>
      <c r="AQ10" s="22">
        <f t="shared" ca="1" si="2"/>
        <v>0</v>
      </c>
      <c r="AR10" s="22">
        <f t="shared" ca="1" si="2"/>
        <v>0</v>
      </c>
      <c r="AS10" s="22">
        <f t="shared" ca="1" si="2"/>
        <v>0</v>
      </c>
      <c r="AT10" s="22">
        <f t="shared" ca="1" si="2"/>
        <v>0</v>
      </c>
      <c r="AU10" s="22">
        <f t="shared" ca="1" si="2"/>
        <v>0</v>
      </c>
      <c r="AV10" s="22">
        <f t="shared" ca="1" si="2"/>
        <v>0</v>
      </c>
      <c r="AW10" s="22">
        <f t="shared" ca="1" si="2"/>
        <v>0</v>
      </c>
      <c r="AX10" s="22">
        <f t="shared" ca="1" si="2"/>
        <v>0</v>
      </c>
      <c r="AY10" s="22">
        <f t="shared" ca="1" si="2"/>
        <v>0</v>
      </c>
      <c r="AZ10" s="22">
        <f t="shared" ca="1" si="2"/>
        <v>0</v>
      </c>
      <c r="BA10" s="22">
        <f t="shared" ca="1" si="3"/>
        <v>0</v>
      </c>
      <c r="BB10" s="22">
        <f t="shared" ca="1" si="3"/>
        <v>0</v>
      </c>
      <c r="BC10" s="22">
        <f t="shared" ca="1" si="3"/>
        <v>0</v>
      </c>
      <c r="BD10" s="22">
        <f t="shared" ca="1" si="3"/>
        <v>5468172.0599997193</v>
      </c>
      <c r="BE10" s="22">
        <f t="shared" ca="1" si="3"/>
        <v>0</v>
      </c>
      <c r="BF10" s="22">
        <f t="shared" ca="1" si="3"/>
        <v>0</v>
      </c>
      <c r="BG10" s="22">
        <f t="shared" ca="1" si="3"/>
        <v>0</v>
      </c>
      <c r="BH10" s="22">
        <f t="shared" ca="1" si="3"/>
        <v>0</v>
      </c>
      <c r="BI10" s="22">
        <f t="shared" ca="1" si="3"/>
        <v>9377675.4000000004</v>
      </c>
      <c r="BJ10" s="22">
        <f t="shared" ca="1" si="3"/>
        <v>0</v>
      </c>
      <c r="BK10" s="22">
        <f t="shared" ca="1" si="3"/>
        <v>0</v>
      </c>
      <c r="BL10" s="22">
        <f t="shared" ca="1" si="3"/>
        <v>0</v>
      </c>
      <c r="BM10" s="22">
        <f t="shared" ca="1" si="3"/>
        <v>1639604.9500000002</v>
      </c>
      <c r="BN10" s="22">
        <f t="shared" ca="1" si="3"/>
        <v>1639463.28000001</v>
      </c>
      <c r="BO10" s="22">
        <f t="shared" ca="1" si="3"/>
        <v>0</v>
      </c>
      <c r="BP10" s="22">
        <f t="shared" ca="1" si="3"/>
        <v>3177444.19</v>
      </c>
      <c r="BQ10" s="22">
        <f t="shared" ca="1" si="4"/>
        <v>-294665.21999999997</v>
      </c>
      <c r="BR10" s="22">
        <f t="shared" ca="1" si="4"/>
        <v>16950086.899999999</v>
      </c>
      <c r="BS10" s="22">
        <f t="shared" ca="1" si="4"/>
        <v>2902170.84</v>
      </c>
      <c r="BT10" s="22">
        <f t="shared" ca="1" si="4"/>
        <v>0</v>
      </c>
      <c r="BU10" s="22">
        <f t="shared" ca="1" si="4"/>
        <v>0</v>
      </c>
      <c r="BV10" s="22">
        <f t="shared" ca="1" si="4"/>
        <v>63619.8</v>
      </c>
      <c r="BW10" s="22">
        <f t="shared" ca="1" si="4"/>
        <v>200479.19</v>
      </c>
      <c r="BX10" s="22">
        <f t="shared" ca="1" si="4"/>
        <v>0</v>
      </c>
      <c r="BY10" s="22">
        <f t="shared" ca="1" si="4"/>
        <v>14575.32</v>
      </c>
      <c r="BZ10" s="22">
        <f t="shared" ca="1" si="4"/>
        <v>9228570.1400000006</v>
      </c>
      <c r="CA10" s="22">
        <f t="shared" ca="1" si="4"/>
        <v>159621856.80000001</v>
      </c>
      <c r="CB10" s="22">
        <f t="shared" ca="1" si="4"/>
        <v>1968331.83</v>
      </c>
      <c r="CC10" s="22">
        <f t="shared" ca="1" si="4"/>
        <v>57299221.100000001</v>
      </c>
      <c r="CD10" s="22">
        <f t="shared" ca="1" si="4"/>
        <v>104356.54</v>
      </c>
      <c r="CE10" s="22">
        <f t="shared" ca="1" si="4"/>
        <v>0</v>
      </c>
      <c r="CF10" s="22">
        <f t="shared" ca="1" si="4"/>
        <v>840539.51</v>
      </c>
      <c r="CG10" s="22">
        <f t="shared" ca="1" si="5"/>
        <v>6915913.7199999997</v>
      </c>
      <c r="CH10" s="22">
        <f t="shared" ca="1" si="5"/>
        <v>1452.38</v>
      </c>
      <c r="CI10" s="23">
        <f t="shared" ca="1" si="11"/>
        <v>55206432.229993597</v>
      </c>
      <c r="CJ10" s="22">
        <f t="shared" ca="1" si="6"/>
        <v>0</v>
      </c>
      <c r="CK10" s="22">
        <f t="shared" ca="1" si="6"/>
        <v>0</v>
      </c>
      <c r="CL10" s="23">
        <f t="shared" ca="1" si="12"/>
        <v>20846224.299995799</v>
      </c>
      <c r="CM10" s="22">
        <f t="shared" ca="1" si="7"/>
        <v>8414259.9209031202</v>
      </c>
      <c r="CN10" s="22">
        <f t="shared" ca="1" si="7"/>
        <v>12431964.379092678</v>
      </c>
      <c r="CO10" s="23">
        <f t="shared" ca="1" si="13"/>
        <v>34360207.929997802</v>
      </c>
      <c r="CP10" s="22">
        <f t="shared" ca="1" si="8"/>
        <v>11322197.262405038</v>
      </c>
      <c r="CQ10" s="22">
        <f t="shared" ca="1" si="8"/>
        <v>23038010.66759276</v>
      </c>
      <c r="CR10" s="22">
        <f t="shared" ca="1" si="8"/>
        <v>971454.86999999988</v>
      </c>
      <c r="CS10" s="22">
        <f t="shared" ca="1" si="8"/>
        <v>0</v>
      </c>
      <c r="CT10" s="22">
        <f t="shared" ca="1" si="8"/>
        <v>0</v>
      </c>
      <c r="CU10" s="23">
        <f t="shared" ca="1" si="9"/>
        <v>1288696269.0099859</v>
      </c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</row>
    <row r="11" spans="1:226" ht="12.75" customHeight="1" x14ac:dyDescent="0.2">
      <c r="A11" s="66" t="s">
        <v>154</v>
      </c>
      <c r="B11" s="21">
        <v>1006</v>
      </c>
      <c r="C11" s="67" t="s">
        <v>146</v>
      </c>
      <c r="D11" s="23">
        <f t="shared" ca="1" si="10"/>
        <v>-132610.59</v>
      </c>
      <c r="E11" s="22">
        <f t="shared" ca="1" si="0"/>
        <v>47013.91</v>
      </c>
      <c r="F11" s="22">
        <f t="shared" ca="1" si="0"/>
        <v>-179624.5</v>
      </c>
      <c r="G11" s="22">
        <f t="shared" ca="1" si="0"/>
        <v>0</v>
      </c>
      <c r="H11" s="22">
        <f t="shared" ca="1" si="0"/>
        <v>0</v>
      </c>
      <c r="I11" s="22">
        <f t="shared" ca="1" si="0"/>
        <v>245380.7</v>
      </c>
      <c r="J11" s="22">
        <f t="shared" ca="1" si="0"/>
        <v>0</v>
      </c>
      <c r="K11" s="22">
        <f t="shared" ca="1" si="0"/>
        <v>0</v>
      </c>
      <c r="L11" s="22">
        <f t="shared" ca="1" si="0"/>
        <v>0</v>
      </c>
      <c r="M11" s="22">
        <f t="shared" ca="1" si="0"/>
        <v>0</v>
      </c>
      <c r="N11" s="22">
        <f t="shared" ca="1" si="0"/>
        <v>0</v>
      </c>
      <c r="O11" s="22">
        <f t="shared" ca="1" si="0"/>
        <v>0</v>
      </c>
      <c r="P11" s="22">
        <f t="shared" ca="1" si="0"/>
        <v>0</v>
      </c>
      <c r="Q11" s="22">
        <f t="shared" ca="1" si="0"/>
        <v>0</v>
      </c>
      <c r="R11" s="22">
        <f t="shared" ca="1" si="0"/>
        <v>0</v>
      </c>
      <c r="S11" s="22">
        <f t="shared" ca="1" si="0"/>
        <v>0</v>
      </c>
      <c r="T11" s="22">
        <f t="shared" ca="1" si="0"/>
        <v>126782720.19999999</v>
      </c>
      <c r="U11" s="22">
        <f t="shared" ca="1" si="1"/>
        <v>0</v>
      </c>
      <c r="V11" s="22">
        <f t="shared" ca="1" si="1"/>
        <v>1852753.05</v>
      </c>
      <c r="W11" s="22">
        <f t="shared" ca="1" si="1"/>
        <v>14296252.68</v>
      </c>
      <c r="X11" s="22">
        <f t="shared" ca="1" si="1"/>
        <v>0</v>
      </c>
      <c r="Y11" s="22">
        <f t="shared" ca="1" si="1"/>
        <v>27491.1</v>
      </c>
      <c r="Z11" s="22">
        <f t="shared" ca="1" si="1"/>
        <v>3137237.99</v>
      </c>
      <c r="AA11" s="22">
        <f t="shared" ca="1" si="1"/>
        <v>0</v>
      </c>
      <c r="AB11" s="22">
        <f t="shared" ca="1" si="1"/>
        <v>0</v>
      </c>
      <c r="AC11" s="22">
        <f t="shared" ca="1" si="1"/>
        <v>0</v>
      </c>
      <c r="AD11" s="22">
        <f t="shared" ca="1" si="1"/>
        <v>714.28</v>
      </c>
      <c r="AE11" s="22">
        <f t="shared" ca="1" si="1"/>
        <v>0</v>
      </c>
      <c r="AF11" s="22">
        <f t="shared" ca="1" si="1"/>
        <v>18000</v>
      </c>
      <c r="AG11" s="22">
        <f t="shared" ca="1" si="1"/>
        <v>0</v>
      </c>
      <c r="AH11" s="22">
        <f t="shared" ca="1" si="1"/>
        <v>0</v>
      </c>
      <c r="AI11" s="22">
        <f t="shared" ca="1" si="1"/>
        <v>0</v>
      </c>
      <c r="AJ11" s="22">
        <f t="shared" ca="1" si="1"/>
        <v>246785.32</v>
      </c>
      <c r="AK11" s="22">
        <f t="shared" ca="1" si="2"/>
        <v>-101.92</v>
      </c>
      <c r="AL11" s="22">
        <f t="shared" ca="1" si="2"/>
        <v>0</v>
      </c>
      <c r="AM11" s="22">
        <f t="shared" ca="1" si="2"/>
        <v>0</v>
      </c>
      <c r="AN11" s="22">
        <f t="shared" ca="1" si="2"/>
        <v>0</v>
      </c>
      <c r="AO11" s="22">
        <f t="shared" ca="1" si="2"/>
        <v>0</v>
      </c>
      <c r="AP11" s="22">
        <f t="shared" ca="1" si="2"/>
        <v>1273</v>
      </c>
      <c r="AQ11" s="22">
        <f t="shared" ca="1" si="2"/>
        <v>0</v>
      </c>
      <c r="AR11" s="22">
        <f t="shared" ca="1" si="2"/>
        <v>0</v>
      </c>
      <c r="AS11" s="22">
        <f t="shared" ca="1" si="2"/>
        <v>0</v>
      </c>
      <c r="AT11" s="22">
        <f t="shared" ca="1" si="2"/>
        <v>2163084.94</v>
      </c>
      <c r="AU11" s="22">
        <f t="shared" ca="1" si="2"/>
        <v>1997.76</v>
      </c>
      <c r="AV11" s="22">
        <f t="shared" ca="1" si="2"/>
        <v>4159.0600000000004</v>
      </c>
      <c r="AW11" s="22">
        <f t="shared" ca="1" si="2"/>
        <v>0</v>
      </c>
      <c r="AX11" s="22">
        <f t="shared" ca="1" si="2"/>
        <v>3034.69</v>
      </c>
      <c r="AY11" s="22">
        <f t="shared" ca="1" si="2"/>
        <v>0</v>
      </c>
      <c r="AZ11" s="22">
        <f t="shared" ca="1" si="2"/>
        <v>0</v>
      </c>
      <c r="BA11" s="22">
        <f t="shared" ca="1" si="3"/>
        <v>0</v>
      </c>
      <c r="BB11" s="22">
        <f t="shared" ca="1" si="3"/>
        <v>0</v>
      </c>
      <c r="BC11" s="22">
        <f t="shared" ca="1" si="3"/>
        <v>0</v>
      </c>
      <c r="BD11" s="22">
        <f t="shared" ca="1" si="3"/>
        <v>84156.54</v>
      </c>
      <c r="BE11" s="22">
        <f t="shared" ca="1" si="3"/>
        <v>0</v>
      </c>
      <c r="BF11" s="22">
        <f t="shared" ca="1" si="3"/>
        <v>0</v>
      </c>
      <c r="BG11" s="22">
        <f t="shared" ca="1" si="3"/>
        <v>0</v>
      </c>
      <c r="BH11" s="22">
        <f t="shared" ca="1" si="3"/>
        <v>0</v>
      </c>
      <c r="BI11" s="22">
        <f t="shared" ca="1" si="3"/>
        <v>0</v>
      </c>
      <c r="BJ11" s="22">
        <f t="shared" ca="1" si="3"/>
        <v>0</v>
      </c>
      <c r="BK11" s="22">
        <f t="shared" ca="1" si="3"/>
        <v>0</v>
      </c>
      <c r="BL11" s="22">
        <f t="shared" ca="1" si="3"/>
        <v>436.86</v>
      </c>
      <c r="BM11" s="22">
        <f t="shared" ca="1" si="3"/>
        <v>0</v>
      </c>
      <c r="BN11" s="22">
        <f t="shared" ca="1" si="3"/>
        <v>5369416.4699999997</v>
      </c>
      <c r="BO11" s="22">
        <f t="shared" ca="1" si="3"/>
        <v>0</v>
      </c>
      <c r="BP11" s="22">
        <f t="shared" ca="1" si="3"/>
        <v>-219591.12</v>
      </c>
      <c r="BQ11" s="22">
        <f t="shared" ca="1" si="4"/>
        <v>0</v>
      </c>
      <c r="BR11" s="22">
        <f t="shared" ca="1" si="4"/>
        <v>0</v>
      </c>
      <c r="BS11" s="22">
        <f t="shared" ca="1" si="4"/>
        <v>24778.21</v>
      </c>
      <c r="BT11" s="22">
        <f t="shared" ca="1" si="4"/>
        <v>0</v>
      </c>
      <c r="BU11" s="22">
        <f t="shared" ca="1" si="4"/>
        <v>0</v>
      </c>
      <c r="BV11" s="22">
        <f t="shared" ca="1" si="4"/>
        <v>0</v>
      </c>
      <c r="BW11" s="22">
        <f t="shared" ca="1" si="4"/>
        <v>67745.06</v>
      </c>
      <c r="BX11" s="22">
        <f t="shared" ca="1" si="4"/>
        <v>0</v>
      </c>
      <c r="BY11" s="22">
        <f t="shared" ca="1" si="4"/>
        <v>0</v>
      </c>
      <c r="BZ11" s="22">
        <f t="shared" ca="1" si="4"/>
        <v>2194974.08</v>
      </c>
      <c r="CA11" s="22">
        <f t="shared" ca="1" si="4"/>
        <v>71740300.980000004</v>
      </c>
      <c r="CB11" s="22">
        <f t="shared" ca="1" si="4"/>
        <v>337912.78</v>
      </c>
      <c r="CC11" s="22">
        <f t="shared" ca="1" si="4"/>
        <v>15992160.880000001</v>
      </c>
      <c r="CD11" s="22">
        <f t="shared" ca="1" si="4"/>
        <v>0</v>
      </c>
      <c r="CE11" s="22">
        <f t="shared" ca="1" si="4"/>
        <v>0</v>
      </c>
      <c r="CF11" s="22">
        <f t="shared" ca="1" si="4"/>
        <v>300885.98</v>
      </c>
      <c r="CG11" s="22">
        <f t="shared" ca="1" si="5"/>
        <v>2301071.17</v>
      </c>
      <c r="CH11" s="22">
        <f t="shared" ca="1" si="5"/>
        <v>0</v>
      </c>
      <c r="CI11" s="23">
        <f t="shared" ca="1" si="11"/>
        <v>1309736.0900000001</v>
      </c>
      <c r="CJ11" s="22">
        <f t="shared" ca="1" si="6"/>
        <v>3637.5</v>
      </c>
      <c r="CK11" s="22">
        <f t="shared" ca="1" si="6"/>
        <v>0</v>
      </c>
      <c r="CL11" s="23">
        <f t="shared" ca="1" si="12"/>
        <v>1135464.55</v>
      </c>
      <c r="CM11" s="22">
        <f t="shared" ca="1" si="7"/>
        <v>0</v>
      </c>
      <c r="CN11" s="22">
        <f t="shared" ca="1" si="7"/>
        <v>1135464.55</v>
      </c>
      <c r="CO11" s="23">
        <f t="shared" ca="1" si="13"/>
        <v>170634.04</v>
      </c>
      <c r="CP11" s="22">
        <f t="shared" ca="1" si="8"/>
        <v>0</v>
      </c>
      <c r="CQ11" s="22">
        <f t="shared" ca="1" si="8"/>
        <v>170634.04</v>
      </c>
      <c r="CR11" s="22">
        <f t="shared" ca="1" si="8"/>
        <v>11361.173199999999</v>
      </c>
      <c r="CS11" s="22">
        <f t="shared" ca="1" si="8"/>
        <v>0</v>
      </c>
      <c r="CT11" s="22">
        <f t="shared" ca="1" si="8"/>
        <v>0</v>
      </c>
      <c r="CU11" s="23">
        <f t="shared" ca="1" si="9"/>
        <v>248163517.41319999</v>
      </c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</row>
    <row r="12" spans="1:226" ht="12.75" customHeight="1" x14ac:dyDescent="0.2">
      <c r="A12" s="66" t="s">
        <v>156</v>
      </c>
      <c r="B12" s="21">
        <v>1007</v>
      </c>
      <c r="C12" s="67" t="s">
        <v>146</v>
      </c>
      <c r="D12" s="23">
        <f t="shared" ca="1" si="1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2">
        <f t="shared" ca="1" si="0"/>
        <v>0</v>
      </c>
      <c r="L12" s="22">
        <f t="shared" ca="1" si="0"/>
        <v>0</v>
      </c>
      <c r="M12" s="22">
        <f t="shared" ca="1" si="0"/>
        <v>0</v>
      </c>
      <c r="N12" s="22">
        <f t="shared" ca="1" si="0"/>
        <v>0</v>
      </c>
      <c r="O12" s="22">
        <f t="shared" ca="1" si="0"/>
        <v>0</v>
      </c>
      <c r="P12" s="22">
        <f t="shared" ca="1" si="0"/>
        <v>0</v>
      </c>
      <c r="Q12" s="22">
        <f t="shared" ca="1" si="0"/>
        <v>0</v>
      </c>
      <c r="R12" s="22">
        <f t="shared" ca="1" si="0"/>
        <v>0</v>
      </c>
      <c r="S12" s="22">
        <f t="shared" ca="1" si="0"/>
        <v>0</v>
      </c>
      <c r="T12" s="22">
        <f t="shared" ca="1" si="0"/>
        <v>0</v>
      </c>
      <c r="U12" s="22">
        <f t="shared" ca="1" si="1"/>
        <v>0</v>
      </c>
      <c r="V12" s="22">
        <f t="shared" ca="1" si="1"/>
        <v>0</v>
      </c>
      <c r="W12" s="22">
        <f t="shared" ca="1" si="1"/>
        <v>0</v>
      </c>
      <c r="X12" s="22">
        <f t="shared" ca="1" si="1"/>
        <v>0</v>
      </c>
      <c r="Y12" s="22">
        <f t="shared" ca="1" si="1"/>
        <v>0</v>
      </c>
      <c r="Z12" s="22">
        <f t="shared" ca="1" si="1"/>
        <v>0</v>
      </c>
      <c r="AA12" s="22">
        <f t="shared" ca="1" si="1"/>
        <v>0</v>
      </c>
      <c r="AB12" s="22">
        <f t="shared" ca="1" si="1"/>
        <v>0</v>
      </c>
      <c r="AC12" s="22">
        <f t="shared" ca="1" si="1"/>
        <v>0</v>
      </c>
      <c r="AD12" s="22">
        <f t="shared" ca="1" si="1"/>
        <v>0</v>
      </c>
      <c r="AE12" s="22">
        <f t="shared" ca="1" si="1"/>
        <v>0</v>
      </c>
      <c r="AF12" s="22">
        <f t="shared" ca="1" si="1"/>
        <v>0</v>
      </c>
      <c r="AG12" s="22">
        <f t="shared" ca="1" si="1"/>
        <v>0</v>
      </c>
      <c r="AH12" s="22">
        <f t="shared" ca="1" si="1"/>
        <v>0</v>
      </c>
      <c r="AI12" s="22">
        <f t="shared" ca="1" si="1"/>
        <v>0</v>
      </c>
      <c r="AJ12" s="22">
        <f t="shared" ca="1" si="1"/>
        <v>0</v>
      </c>
      <c r="AK12" s="22">
        <f t="shared" ca="1" si="2"/>
        <v>0</v>
      </c>
      <c r="AL12" s="22">
        <f t="shared" ca="1" si="2"/>
        <v>0</v>
      </c>
      <c r="AM12" s="22">
        <f t="shared" ca="1" si="2"/>
        <v>0</v>
      </c>
      <c r="AN12" s="22">
        <f t="shared" ca="1" si="2"/>
        <v>0</v>
      </c>
      <c r="AO12" s="22">
        <f t="shared" ca="1" si="2"/>
        <v>0</v>
      </c>
      <c r="AP12" s="22">
        <f t="shared" ca="1" si="2"/>
        <v>0</v>
      </c>
      <c r="AQ12" s="22">
        <f t="shared" ca="1" si="2"/>
        <v>0</v>
      </c>
      <c r="AR12" s="22">
        <f t="shared" ca="1" si="2"/>
        <v>0</v>
      </c>
      <c r="AS12" s="22">
        <f t="shared" ca="1" si="2"/>
        <v>0</v>
      </c>
      <c r="AT12" s="22">
        <f t="shared" ca="1" si="2"/>
        <v>0</v>
      </c>
      <c r="AU12" s="22">
        <f t="shared" ca="1" si="2"/>
        <v>0</v>
      </c>
      <c r="AV12" s="22">
        <f t="shared" ca="1" si="2"/>
        <v>0</v>
      </c>
      <c r="AW12" s="22">
        <f t="shared" ca="1" si="2"/>
        <v>0</v>
      </c>
      <c r="AX12" s="22">
        <f t="shared" ca="1" si="2"/>
        <v>0</v>
      </c>
      <c r="AY12" s="22">
        <f t="shared" ca="1" si="2"/>
        <v>0</v>
      </c>
      <c r="AZ12" s="22">
        <f t="shared" ca="1" si="2"/>
        <v>0</v>
      </c>
      <c r="BA12" s="22">
        <f t="shared" ca="1" si="3"/>
        <v>0</v>
      </c>
      <c r="BB12" s="22">
        <f t="shared" ca="1" si="3"/>
        <v>0</v>
      </c>
      <c r="BC12" s="22">
        <f t="shared" ca="1" si="3"/>
        <v>0</v>
      </c>
      <c r="BD12" s="22">
        <f t="shared" ca="1" si="3"/>
        <v>0</v>
      </c>
      <c r="BE12" s="22">
        <f t="shared" ca="1" si="3"/>
        <v>0</v>
      </c>
      <c r="BF12" s="22">
        <f t="shared" ca="1" si="3"/>
        <v>0</v>
      </c>
      <c r="BG12" s="22">
        <f t="shared" ca="1" si="3"/>
        <v>0</v>
      </c>
      <c r="BH12" s="22">
        <f t="shared" ca="1" si="3"/>
        <v>0</v>
      </c>
      <c r="BI12" s="22">
        <f t="shared" ca="1" si="3"/>
        <v>12411430.036214063</v>
      </c>
      <c r="BJ12" s="22">
        <f t="shared" ca="1" si="3"/>
        <v>0</v>
      </c>
      <c r="BK12" s="22">
        <f t="shared" ca="1" si="3"/>
        <v>0</v>
      </c>
      <c r="BL12" s="22">
        <f t="shared" ca="1" si="3"/>
        <v>0</v>
      </c>
      <c r="BM12" s="22">
        <f t="shared" ca="1" si="3"/>
        <v>0</v>
      </c>
      <c r="BN12" s="22">
        <f t="shared" ca="1" si="3"/>
        <v>0</v>
      </c>
      <c r="BO12" s="22">
        <f t="shared" ca="1" si="3"/>
        <v>0</v>
      </c>
      <c r="BP12" s="22">
        <f t="shared" ca="1" si="3"/>
        <v>0</v>
      </c>
      <c r="BQ12" s="22">
        <f t="shared" ca="1" si="4"/>
        <v>0</v>
      </c>
      <c r="BR12" s="22">
        <f t="shared" ca="1" si="4"/>
        <v>0</v>
      </c>
      <c r="BS12" s="22">
        <f t="shared" ca="1" si="4"/>
        <v>0</v>
      </c>
      <c r="BT12" s="22">
        <f t="shared" ca="1" si="4"/>
        <v>0</v>
      </c>
      <c r="BU12" s="22">
        <f t="shared" ca="1" si="4"/>
        <v>0</v>
      </c>
      <c r="BV12" s="22">
        <f t="shared" ca="1" si="4"/>
        <v>0</v>
      </c>
      <c r="BW12" s="22">
        <f t="shared" ca="1" si="4"/>
        <v>0</v>
      </c>
      <c r="BX12" s="22">
        <f t="shared" ca="1" si="4"/>
        <v>0</v>
      </c>
      <c r="BY12" s="22">
        <f t="shared" ca="1" si="4"/>
        <v>0</v>
      </c>
      <c r="BZ12" s="22">
        <f t="shared" ca="1" si="4"/>
        <v>0</v>
      </c>
      <c r="CA12" s="22">
        <f t="shared" ca="1" si="4"/>
        <v>0</v>
      </c>
      <c r="CB12" s="22">
        <f t="shared" ca="1" si="4"/>
        <v>0</v>
      </c>
      <c r="CC12" s="22">
        <f t="shared" ca="1" si="4"/>
        <v>0</v>
      </c>
      <c r="CD12" s="22">
        <f t="shared" ca="1" si="4"/>
        <v>0</v>
      </c>
      <c r="CE12" s="22">
        <f t="shared" ca="1" si="4"/>
        <v>0</v>
      </c>
      <c r="CF12" s="22">
        <f t="shared" ca="1" si="4"/>
        <v>0</v>
      </c>
      <c r="CG12" s="22">
        <f t="shared" ca="1" si="5"/>
        <v>0</v>
      </c>
      <c r="CH12" s="22">
        <f t="shared" ca="1" si="5"/>
        <v>0</v>
      </c>
      <c r="CI12" s="23">
        <f t="shared" ca="1" si="11"/>
        <v>0</v>
      </c>
      <c r="CJ12" s="22">
        <f t="shared" ca="1" si="6"/>
        <v>0</v>
      </c>
      <c r="CK12" s="22">
        <f t="shared" ca="1" si="6"/>
        <v>0</v>
      </c>
      <c r="CL12" s="23">
        <f t="shared" ca="1" si="12"/>
        <v>0</v>
      </c>
      <c r="CM12" s="22">
        <f t="shared" ca="1" si="7"/>
        <v>0</v>
      </c>
      <c r="CN12" s="22">
        <f t="shared" ca="1" si="7"/>
        <v>0</v>
      </c>
      <c r="CO12" s="23">
        <f t="shared" ca="1" si="13"/>
        <v>0</v>
      </c>
      <c r="CP12" s="22">
        <f t="shared" ca="1" si="8"/>
        <v>0</v>
      </c>
      <c r="CQ12" s="22">
        <f t="shared" ca="1" si="8"/>
        <v>0</v>
      </c>
      <c r="CR12" s="22">
        <f t="shared" ca="1" si="8"/>
        <v>0</v>
      </c>
      <c r="CS12" s="22">
        <f t="shared" ca="1" si="8"/>
        <v>0</v>
      </c>
      <c r="CT12" s="22">
        <f t="shared" ca="1" si="8"/>
        <v>0</v>
      </c>
      <c r="CU12" s="23">
        <f t="shared" ca="1" si="9"/>
        <v>12411430.036214063</v>
      </c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</row>
    <row r="13" spans="1:226" ht="12.75" customHeight="1" x14ac:dyDescent="0.2">
      <c r="A13" s="66" t="s">
        <v>158</v>
      </c>
      <c r="B13" s="21">
        <v>1008</v>
      </c>
      <c r="C13" s="67" t="s">
        <v>146</v>
      </c>
      <c r="D13" s="23">
        <f t="shared" ca="1" si="10"/>
        <v>51943044.909999996</v>
      </c>
      <c r="E13" s="22">
        <f t="shared" ca="1" si="0"/>
        <v>58677.04</v>
      </c>
      <c r="F13" s="22">
        <f t="shared" ca="1" si="0"/>
        <v>23425432.449999999</v>
      </c>
      <c r="G13" s="22">
        <f t="shared" ca="1" si="0"/>
        <v>28458935.420000002</v>
      </c>
      <c r="H13" s="22">
        <f t="shared" ca="1" si="0"/>
        <v>2105302.64</v>
      </c>
      <c r="I13" s="22">
        <f t="shared" ca="1" si="0"/>
        <v>28311.72</v>
      </c>
      <c r="J13" s="22">
        <f t="shared" ca="1" si="0"/>
        <v>0</v>
      </c>
      <c r="K13" s="22">
        <f t="shared" ca="1" si="0"/>
        <v>0</v>
      </c>
      <c r="L13" s="22">
        <f t="shared" ca="1" si="0"/>
        <v>0</v>
      </c>
      <c r="M13" s="22">
        <f t="shared" ca="1" si="0"/>
        <v>0</v>
      </c>
      <c r="N13" s="22">
        <f t="shared" ca="1" si="0"/>
        <v>0</v>
      </c>
      <c r="O13" s="22">
        <f t="shared" ca="1" si="0"/>
        <v>959342.07</v>
      </c>
      <c r="P13" s="22">
        <f t="shared" ca="1" si="0"/>
        <v>0</v>
      </c>
      <c r="Q13" s="22">
        <f t="shared" ca="1" si="0"/>
        <v>0</v>
      </c>
      <c r="R13" s="22">
        <f t="shared" ca="1" si="0"/>
        <v>0</v>
      </c>
      <c r="S13" s="22">
        <f t="shared" ca="1" si="0"/>
        <v>0</v>
      </c>
      <c r="T13" s="22">
        <f t="shared" ca="1" si="0"/>
        <v>119107267.49000001</v>
      </c>
      <c r="U13" s="22">
        <f t="shared" ca="1" si="1"/>
        <v>1303630.7990659999</v>
      </c>
      <c r="V13" s="22">
        <f t="shared" ca="1" si="1"/>
        <v>9944966.0800000001</v>
      </c>
      <c r="W13" s="22">
        <f t="shared" ca="1" si="1"/>
        <v>2031350.85</v>
      </c>
      <c r="X13" s="22">
        <f t="shared" ca="1" si="1"/>
        <v>0</v>
      </c>
      <c r="Y13" s="22">
        <f t="shared" ca="1" si="1"/>
        <v>0</v>
      </c>
      <c r="Z13" s="22">
        <f t="shared" ca="1" si="1"/>
        <v>0.25</v>
      </c>
      <c r="AA13" s="22">
        <f t="shared" ca="1" si="1"/>
        <v>0</v>
      </c>
      <c r="AB13" s="22">
        <f t="shared" ca="1" si="1"/>
        <v>0</v>
      </c>
      <c r="AC13" s="22">
        <f t="shared" ca="1" si="1"/>
        <v>32665.85</v>
      </c>
      <c r="AD13" s="22">
        <f t="shared" ca="1" si="1"/>
        <v>18364.91</v>
      </c>
      <c r="AE13" s="22">
        <f t="shared" ca="1" si="1"/>
        <v>0</v>
      </c>
      <c r="AF13" s="22">
        <f t="shared" ca="1" si="1"/>
        <v>0</v>
      </c>
      <c r="AG13" s="22">
        <f t="shared" ca="1" si="1"/>
        <v>0</v>
      </c>
      <c r="AH13" s="22">
        <f t="shared" ca="1" si="1"/>
        <v>0</v>
      </c>
      <c r="AI13" s="22">
        <f t="shared" ca="1" si="1"/>
        <v>0</v>
      </c>
      <c r="AJ13" s="22">
        <f t="shared" ca="1" si="1"/>
        <v>113400.93</v>
      </c>
      <c r="AK13" s="22">
        <f t="shared" ca="1" si="2"/>
        <v>0</v>
      </c>
      <c r="AL13" s="22">
        <f t="shared" ca="1" si="2"/>
        <v>0</v>
      </c>
      <c r="AM13" s="22">
        <f t="shared" ca="1" si="2"/>
        <v>0</v>
      </c>
      <c r="AN13" s="22">
        <f t="shared" ca="1" si="2"/>
        <v>0</v>
      </c>
      <c r="AO13" s="22">
        <f t="shared" ca="1" si="2"/>
        <v>0</v>
      </c>
      <c r="AP13" s="22">
        <f t="shared" ca="1" si="2"/>
        <v>0</v>
      </c>
      <c r="AQ13" s="22">
        <f t="shared" ca="1" si="2"/>
        <v>0</v>
      </c>
      <c r="AR13" s="22">
        <f t="shared" ca="1" si="2"/>
        <v>0</v>
      </c>
      <c r="AS13" s="22">
        <f t="shared" ca="1" si="2"/>
        <v>0</v>
      </c>
      <c r="AT13" s="22">
        <f t="shared" ca="1" si="2"/>
        <v>0</v>
      </c>
      <c r="AU13" s="22">
        <f t="shared" ca="1" si="2"/>
        <v>447420.3</v>
      </c>
      <c r="AV13" s="22">
        <f t="shared" ca="1" si="2"/>
        <v>47818.3</v>
      </c>
      <c r="AW13" s="22">
        <f t="shared" ca="1" si="2"/>
        <v>0</v>
      </c>
      <c r="AX13" s="22">
        <f t="shared" ca="1" si="2"/>
        <v>47812.76</v>
      </c>
      <c r="AY13" s="22">
        <f t="shared" ca="1" si="2"/>
        <v>0</v>
      </c>
      <c r="AZ13" s="22">
        <f t="shared" ca="1" si="2"/>
        <v>0</v>
      </c>
      <c r="BA13" s="22">
        <f t="shared" ca="1" si="3"/>
        <v>0</v>
      </c>
      <c r="BB13" s="22">
        <f t="shared" ca="1" si="3"/>
        <v>0</v>
      </c>
      <c r="BC13" s="22">
        <f t="shared" ca="1" si="3"/>
        <v>0</v>
      </c>
      <c r="BD13" s="22">
        <f t="shared" ca="1" si="3"/>
        <v>1165.6300000000001</v>
      </c>
      <c r="BE13" s="22">
        <f t="shared" ca="1" si="3"/>
        <v>0</v>
      </c>
      <c r="BF13" s="22">
        <f t="shared" ca="1" si="3"/>
        <v>0</v>
      </c>
      <c r="BG13" s="22">
        <f t="shared" ca="1" si="3"/>
        <v>0</v>
      </c>
      <c r="BH13" s="22">
        <f t="shared" ca="1" si="3"/>
        <v>0</v>
      </c>
      <c r="BI13" s="22">
        <f t="shared" ca="1" si="3"/>
        <v>0</v>
      </c>
      <c r="BJ13" s="22">
        <f t="shared" ca="1" si="3"/>
        <v>0</v>
      </c>
      <c r="BK13" s="22">
        <f t="shared" ca="1" si="3"/>
        <v>0</v>
      </c>
      <c r="BL13" s="22">
        <f t="shared" ca="1" si="3"/>
        <v>0</v>
      </c>
      <c r="BM13" s="22">
        <f t="shared" ca="1" si="3"/>
        <v>0</v>
      </c>
      <c r="BN13" s="22">
        <f t="shared" ca="1" si="3"/>
        <v>494.66</v>
      </c>
      <c r="BO13" s="22">
        <f t="shared" ca="1" si="3"/>
        <v>0</v>
      </c>
      <c r="BP13" s="22">
        <f t="shared" ca="1" si="3"/>
        <v>1881512.24</v>
      </c>
      <c r="BQ13" s="22">
        <f t="shared" ca="1" si="4"/>
        <v>0</v>
      </c>
      <c r="BR13" s="22">
        <f t="shared" ca="1" si="4"/>
        <v>2739867.18</v>
      </c>
      <c r="BS13" s="22">
        <f t="shared" ca="1" si="4"/>
        <v>1965627.09</v>
      </c>
      <c r="BT13" s="22">
        <f t="shared" ca="1" si="4"/>
        <v>0</v>
      </c>
      <c r="BU13" s="22">
        <f t="shared" ca="1" si="4"/>
        <v>0</v>
      </c>
      <c r="BV13" s="22">
        <f t="shared" ca="1" si="4"/>
        <v>0</v>
      </c>
      <c r="BW13" s="22">
        <f t="shared" ca="1" si="4"/>
        <v>0</v>
      </c>
      <c r="BX13" s="22">
        <f t="shared" ca="1" si="4"/>
        <v>0</v>
      </c>
      <c r="BY13" s="22">
        <f t="shared" ca="1" si="4"/>
        <v>0</v>
      </c>
      <c r="BZ13" s="22">
        <f t="shared" ca="1" si="4"/>
        <v>0</v>
      </c>
      <c r="CA13" s="22">
        <f t="shared" ca="1" si="4"/>
        <v>0</v>
      </c>
      <c r="CB13" s="22">
        <f t="shared" ca="1" si="4"/>
        <v>0</v>
      </c>
      <c r="CC13" s="22">
        <f t="shared" ca="1" si="4"/>
        <v>0</v>
      </c>
      <c r="CD13" s="22">
        <f t="shared" ca="1" si="4"/>
        <v>0</v>
      </c>
      <c r="CE13" s="22">
        <f t="shared" ca="1" si="4"/>
        <v>0</v>
      </c>
      <c r="CF13" s="22">
        <f t="shared" ca="1" si="4"/>
        <v>0</v>
      </c>
      <c r="CG13" s="22">
        <f t="shared" ca="1" si="5"/>
        <v>0</v>
      </c>
      <c r="CH13" s="22">
        <f t="shared" ca="1" si="5"/>
        <v>0</v>
      </c>
      <c r="CI13" s="23">
        <f t="shared" ca="1" si="11"/>
        <v>0</v>
      </c>
      <c r="CJ13" s="22">
        <f t="shared" ca="1" si="6"/>
        <v>0</v>
      </c>
      <c r="CK13" s="22">
        <f t="shared" ca="1" si="6"/>
        <v>0</v>
      </c>
      <c r="CL13" s="23">
        <f t="shared" ca="1" si="12"/>
        <v>0</v>
      </c>
      <c r="CM13" s="22">
        <f t="shared" ca="1" si="7"/>
        <v>0</v>
      </c>
      <c r="CN13" s="22">
        <f t="shared" ca="1" si="7"/>
        <v>0</v>
      </c>
      <c r="CO13" s="23">
        <f t="shared" ca="1" si="13"/>
        <v>0</v>
      </c>
      <c r="CP13" s="22">
        <f t="shared" ca="1" si="8"/>
        <v>0</v>
      </c>
      <c r="CQ13" s="22">
        <f t="shared" ca="1" si="8"/>
        <v>0</v>
      </c>
      <c r="CR13" s="22">
        <f t="shared" ca="1" si="8"/>
        <v>15781.56</v>
      </c>
      <c r="CS13" s="22">
        <f t="shared" ca="1" si="8"/>
        <v>0</v>
      </c>
      <c r="CT13" s="22">
        <f t="shared" ca="1" si="8"/>
        <v>0</v>
      </c>
      <c r="CU13" s="23">
        <f t="shared" ca="1" si="9"/>
        <v>194735148.21906605</v>
      </c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</row>
    <row r="14" spans="1:226" ht="12.75" customHeight="1" x14ac:dyDescent="0.2">
      <c r="A14" s="66" t="s">
        <v>159</v>
      </c>
      <c r="B14" s="21">
        <v>1009</v>
      </c>
      <c r="C14" s="67" t="s">
        <v>146</v>
      </c>
      <c r="D14" s="23">
        <f t="shared" ca="1" si="10"/>
        <v>52795114.840000004</v>
      </c>
      <c r="E14" s="22">
        <f t="shared" ca="1" si="0"/>
        <v>60646.340000000011</v>
      </c>
      <c r="F14" s="22">
        <f t="shared" ca="1" si="0"/>
        <v>9117417.1099999994</v>
      </c>
      <c r="G14" s="22">
        <f t="shared" ca="1" si="0"/>
        <v>43617051.390000001</v>
      </c>
      <c r="H14" s="22">
        <f t="shared" ca="1" si="0"/>
        <v>1642496.05</v>
      </c>
      <c r="I14" s="22">
        <f t="shared" ca="1" si="0"/>
        <v>0</v>
      </c>
      <c r="J14" s="22">
        <f t="shared" ca="1" si="0"/>
        <v>0</v>
      </c>
      <c r="K14" s="22">
        <f t="shared" ca="1" si="0"/>
        <v>0</v>
      </c>
      <c r="L14" s="22">
        <f t="shared" ca="1" si="0"/>
        <v>0</v>
      </c>
      <c r="M14" s="22">
        <f t="shared" ca="1" si="0"/>
        <v>0</v>
      </c>
      <c r="N14" s="22">
        <f t="shared" ca="1" si="0"/>
        <v>0</v>
      </c>
      <c r="O14" s="22">
        <f t="shared" ca="1" si="0"/>
        <v>2807019.6900000004</v>
      </c>
      <c r="P14" s="22">
        <f t="shared" ca="1" si="0"/>
        <v>0</v>
      </c>
      <c r="Q14" s="22">
        <f t="shared" ca="1" si="0"/>
        <v>0</v>
      </c>
      <c r="R14" s="22">
        <f t="shared" ca="1" si="0"/>
        <v>0</v>
      </c>
      <c r="S14" s="22">
        <f t="shared" ca="1" si="0"/>
        <v>0</v>
      </c>
      <c r="T14" s="22">
        <f t="shared" ca="1" si="0"/>
        <v>85173471.799999997</v>
      </c>
      <c r="U14" s="22">
        <f t="shared" ca="1" si="1"/>
        <v>12230817.210000001</v>
      </c>
      <c r="V14" s="22">
        <f t="shared" ca="1" si="1"/>
        <v>1212859.8099999998</v>
      </c>
      <c r="W14" s="22">
        <f t="shared" ca="1" si="1"/>
        <v>14436552.220000034</v>
      </c>
      <c r="X14" s="22">
        <f t="shared" ca="1" si="1"/>
        <v>0</v>
      </c>
      <c r="Y14" s="22">
        <f t="shared" ca="1" si="1"/>
        <v>70254.17</v>
      </c>
      <c r="Z14" s="22">
        <f t="shared" ca="1" si="1"/>
        <v>597258.9099999998</v>
      </c>
      <c r="AA14" s="22">
        <f t="shared" ca="1" si="1"/>
        <v>0</v>
      </c>
      <c r="AB14" s="22">
        <f t="shared" ca="1" si="1"/>
        <v>0</v>
      </c>
      <c r="AC14" s="22">
        <f t="shared" ca="1" si="1"/>
        <v>10825.210000000001</v>
      </c>
      <c r="AD14" s="22">
        <f t="shared" ca="1" si="1"/>
        <v>115367.44999999998</v>
      </c>
      <c r="AE14" s="22">
        <f t="shared" ca="1" si="1"/>
        <v>0</v>
      </c>
      <c r="AF14" s="22">
        <f t="shared" ca="1" si="1"/>
        <v>12187.5</v>
      </c>
      <c r="AG14" s="22">
        <f t="shared" ca="1" si="1"/>
        <v>0</v>
      </c>
      <c r="AH14" s="22">
        <f t="shared" ca="1" si="1"/>
        <v>0</v>
      </c>
      <c r="AI14" s="22">
        <f t="shared" ca="1" si="1"/>
        <v>0</v>
      </c>
      <c r="AJ14" s="22">
        <f t="shared" ca="1" si="1"/>
        <v>407549.47</v>
      </c>
      <c r="AK14" s="22">
        <f t="shared" ca="1" si="2"/>
        <v>0</v>
      </c>
      <c r="AL14" s="22">
        <f t="shared" ca="1" si="2"/>
        <v>0</v>
      </c>
      <c r="AM14" s="22">
        <f t="shared" ca="1" si="2"/>
        <v>305929.84999999998</v>
      </c>
      <c r="AN14" s="22">
        <f t="shared" ca="1" si="2"/>
        <v>0</v>
      </c>
      <c r="AO14" s="22">
        <f t="shared" ca="1" si="2"/>
        <v>0</v>
      </c>
      <c r="AP14" s="22">
        <f t="shared" ca="1" si="2"/>
        <v>1970.98</v>
      </c>
      <c r="AQ14" s="22">
        <f t="shared" ca="1" si="2"/>
        <v>0</v>
      </c>
      <c r="AR14" s="22">
        <f t="shared" ca="1" si="2"/>
        <v>0</v>
      </c>
      <c r="AS14" s="22">
        <f t="shared" ca="1" si="2"/>
        <v>0</v>
      </c>
      <c r="AT14" s="22">
        <f t="shared" ca="1" si="2"/>
        <v>0</v>
      </c>
      <c r="AU14" s="22">
        <f t="shared" ca="1" si="2"/>
        <v>0</v>
      </c>
      <c r="AV14" s="22">
        <f t="shared" ca="1" si="2"/>
        <v>0</v>
      </c>
      <c r="AW14" s="22">
        <f t="shared" ca="1" si="2"/>
        <v>0</v>
      </c>
      <c r="AX14" s="22">
        <f t="shared" ca="1" si="2"/>
        <v>0</v>
      </c>
      <c r="AY14" s="22">
        <f t="shared" ca="1" si="2"/>
        <v>0</v>
      </c>
      <c r="AZ14" s="22">
        <f t="shared" ca="1" si="2"/>
        <v>0</v>
      </c>
      <c r="BA14" s="22">
        <f t="shared" ca="1" si="3"/>
        <v>0</v>
      </c>
      <c r="BB14" s="22">
        <f t="shared" ca="1" si="3"/>
        <v>0</v>
      </c>
      <c r="BC14" s="22">
        <f t="shared" ca="1" si="3"/>
        <v>0</v>
      </c>
      <c r="BD14" s="22">
        <f t="shared" ca="1" si="3"/>
        <v>502018.69000000006</v>
      </c>
      <c r="BE14" s="22">
        <f t="shared" ca="1" si="3"/>
        <v>0</v>
      </c>
      <c r="BF14" s="22">
        <f t="shared" ca="1" si="3"/>
        <v>0</v>
      </c>
      <c r="BG14" s="22">
        <f t="shared" ca="1" si="3"/>
        <v>0</v>
      </c>
      <c r="BH14" s="22">
        <f t="shared" ca="1" si="3"/>
        <v>0</v>
      </c>
      <c r="BI14" s="22">
        <f t="shared" ca="1" si="3"/>
        <v>0</v>
      </c>
      <c r="BJ14" s="22">
        <f t="shared" ca="1" si="3"/>
        <v>0</v>
      </c>
      <c r="BK14" s="22">
        <f t="shared" ca="1" si="3"/>
        <v>0</v>
      </c>
      <c r="BL14" s="22">
        <f t="shared" ca="1" si="3"/>
        <v>0</v>
      </c>
      <c r="BM14" s="22">
        <f t="shared" ca="1" si="3"/>
        <v>0</v>
      </c>
      <c r="BN14" s="22">
        <f t="shared" ca="1" si="3"/>
        <v>8550.5000000000018</v>
      </c>
      <c r="BO14" s="22">
        <f t="shared" ca="1" si="3"/>
        <v>0</v>
      </c>
      <c r="BP14" s="22">
        <f t="shared" ca="1" si="3"/>
        <v>1264590.3900000001</v>
      </c>
      <c r="BQ14" s="22">
        <f t="shared" ca="1" si="4"/>
        <v>0</v>
      </c>
      <c r="BR14" s="22">
        <f t="shared" ca="1" si="4"/>
        <v>107517.12</v>
      </c>
      <c r="BS14" s="22">
        <f t="shared" ca="1" si="4"/>
        <v>683607.57000000007</v>
      </c>
      <c r="BT14" s="22">
        <f t="shared" ca="1" si="4"/>
        <v>0</v>
      </c>
      <c r="BU14" s="22">
        <f t="shared" ca="1" si="4"/>
        <v>0</v>
      </c>
      <c r="BV14" s="22">
        <f t="shared" ca="1" si="4"/>
        <v>0</v>
      </c>
      <c r="BW14" s="22">
        <f t="shared" ca="1" si="4"/>
        <v>112948.69</v>
      </c>
      <c r="BX14" s="22">
        <f t="shared" ca="1" si="4"/>
        <v>0</v>
      </c>
      <c r="BY14" s="22">
        <f t="shared" ca="1" si="4"/>
        <v>0</v>
      </c>
      <c r="BZ14" s="22">
        <f t="shared" ca="1" si="4"/>
        <v>3649781.43</v>
      </c>
      <c r="CA14" s="22">
        <f t="shared" ca="1" si="4"/>
        <v>119431949.15000001</v>
      </c>
      <c r="CB14" s="22">
        <f t="shared" ca="1" si="4"/>
        <v>567379.68000000005</v>
      </c>
      <c r="CC14" s="22">
        <f t="shared" ca="1" si="4"/>
        <v>26835598.140000001</v>
      </c>
      <c r="CD14" s="22">
        <f t="shared" ca="1" si="4"/>
        <v>0</v>
      </c>
      <c r="CE14" s="22">
        <f t="shared" ca="1" si="4"/>
        <v>0</v>
      </c>
      <c r="CF14" s="22">
        <f t="shared" ca="1" si="4"/>
        <v>511029.61</v>
      </c>
      <c r="CG14" s="22">
        <f t="shared" ca="1" si="5"/>
        <v>3850546.72</v>
      </c>
      <c r="CH14" s="22">
        <f t="shared" ca="1" si="5"/>
        <v>0</v>
      </c>
      <c r="CI14" s="23">
        <f t="shared" ca="1" si="11"/>
        <v>10206734.66</v>
      </c>
      <c r="CJ14" s="22">
        <f t="shared" ca="1" si="6"/>
        <v>0</v>
      </c>
      <c r="CK14" s="22">
        <f t="shared" ca="1" si="6"/>
        <v>0</v>
      </c>
      <c r="CL14" s="23">
        <f t="shared" ca="1" si="12"/>
        <v>1681547.87</v>
      </c>
      <c r="CM14" s="22">
        <f t="shared" ca="1" si="7"/>
        <v>889536</v>
      </c>
      <c r="CN14" s="22">
        <f t="shared" ca="1" si="7"/>
        <v>792011.87</v>
      </c>
      <c r="CO14" s="23">
        <f t="shared" ca="1" si="13"/>
        <v>8525186.790000001</v>
      </c>
      <c r="CP14" s="22">
        <f t="shared" ca="1" si="8"/>
        <v>1239448.2399999998</v>
      </c>
      <c r="CQ14" s="22">
        <f t="shared" ca="1" si="8"/>
        <v>7285738.5500000007</v>
      </c>
      <c r="CR14" s="22">
        <f t="shared" ca="1" si="8"/>
        <v>833224.32000000146</v>
      </c>
      <c r="CS14" s="22">
        <f t="shared" ca="1" si="8"/>
        <v>0</v>
      </c>
      <c r="CT14" s="22">
        <f t="shared" ca="1" si="8"/>
        <v>0</v>
      </c>
      <c r="CU14" s="23">
        <f t="shared" ca="1" si="9"/>
        <v>340385151.8300001</v>
      </c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</row>
    <row r="15" spans="1:226" ht="12.75" customHeight="1" x14ac:dyDescent="0.2">
      <c r="A15" s="66" t="s">
        <v>161</v>
      </c>
      <c r="B15" s="21">
        <v>1010</v>
      </c>
      <c r="C15" s="67" t="s">
        <v>146</v>
      </c>
      <c r="D15" s="23">
        <f t="shared" ca="1" si="1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0"/>
        <v>0</v>
      </c>
      <c r="K15" s="22">
        <f t="shared" ca="1" si="0"/>
        <v>0</v>
      </c>
      <c r="L15" s="22">
        <f t="shared" ca="1" si="0"/>
        <v>0</v>
      </c>
      <c r="M15" s="22">
        <f t="shared" ca="1" si="0"/>
        <v>0</v>
      </c>
      <c r="N15" s="22">
        <f t="shared" ca="1" si="0"/>
        <v>0</v>
      </c>
      <c r="O15" s="22">
        <f t="shared" ca="1" si="0"/>
        <v>0</v>
      </c>
      <c r="P15" s="22">
        <f t="shared" ca="1" si="0"/>
        <v>0</v>
      </c>
      <c r="Q15" s="22">
        <f t="shared" ca="1" si="0"/>
        <v>0</v>
      </c>
      <c r="R15" s="22">
        <f t="shared" ca="1" si="0"/>
        <v>0</v>
      </c>
      <c r="S15" s="22">
        <f t="shared" ca="1" si="0"/>
        <v>0</v>
      </c>
      <c r="T15" s="22">
        <f t="shared" ca="1" si="0"/>
        <v>0</v>
      </c>
      <c r="U15" s="22">
        <f t="shared" ca="1" si="1"/>
        <v>0</v>
      </c>
      <c r="V15" s="22">
        <f t="shared" ca="1" si="1"/>
        <v>0</v>
      </c>
      <c r="W15" s="22">
        <f t="shared" ca="1" si="1"/>
        <v>0</v>
      </c>
      <c r="X15" s="22">
        <f t="shared" ca="1" si="1"/>
        <v>0</v>
      </c>
      <c r="Y15" s="22">
        <f t="shared" ca="1" si="1"/>
        <v>0</v>
      </c>
      <c r="Z15" s="22">
        <f t="shared" ca="1" si="1"/>
        <v>0</v>
      </c>
      <c r="AA15" s="22">
        <f t="shared" ca="1" si="1"/>
        <v>0</v>
      </c>
      <c r="AB15" s="22">
        <f t="shared" ca="1" si="1"/>
        <v>0</v>
      </c>
      <c r="AC15" s="22">
        <f t="shared" ca="1" si="1"/>
        <v>0</v>
      </c>
      <c r="AD15" s="22">
        <f t="shared" ca="1" si="1"/>
        <v>0</v>
      </c>
      <c r="AE15" s="22">
        <f t="shared" ca="1" si="1"/>
        <v>0</v>
      </c>
      <c r="AF15" s="22">
        <f t="shared" ca="1" si="1"/>
        <v>0</v>
      </c>
      <c r="AG15" s="22">
        <f t="shared" ca="1" si="1"/>
        <v>0</v>
      </c>
      <c r="AH15" s="22">
        <f t="shared" ca="1" si="1"/>
        <v>0</v>
      </c>
      <c r="AI15" s="22">
        <f t="shared" ca="1" si="1"/>
        <v>0</v>
      </c>
      <c r="AJ15" s="22">
        <f t="shared" ca="1" si="1"/>
        <v>0</v>
      </c>
      <c r="AK15" s="22">
        <f t="shared" ca="1" si="2"/>
        <v>0</v>
      </c>
      <c r="AL15" s="22">
        <f t="shared" ca="1" si="2"/>
        <v>0</v>
      </c>
      <c r="AM15" s="22">
        <f t="shared" ca="1" si="2"/>
        <v>0</v>
      </c>
      <c r="AN15" s="22">
        <f t="shared" ca="1" si="2"/>
        <v>0</v>
      </c>
      <c r="AO15" s="22">
        <f t="shared" ca="1" si="2"/>
        <v>0</v>
      </c>
      <c r="AP15" s="22">
        <f t="shared" ca="1" si="2"/>
        <v>0</v>
      </c>
      <c r="AQ15" s="22">
        <f t="shared" ca="1" si="2"/>
        <v>0</v>
      </c>
      <c r="AR15" s="22">
        <f t="shared" ca="1" si="2"/>
        <v>0</v>
      </c>
      <c r="AS15" s="22">
        <f t="shared" ca="1" si="2"/>
        <v>0</v>
      </c>
      <c r="AT15" s="22">
        <f t="shared" ca="1" si="2"/>
        <v>0</v>
      </c>
      <c r="AU15" s="22">
        <f t="shared" ca="1" si="2"/>
        <v>0</v>
      </c>
      <c r="AV15" s="22">
        <f t="shared" ca="1" si="2"/>
        <v>0</v>
      </c>
      <c r="AW15" s="22">
        <f t="shared" ca="1" si="2"/>
        <v>0</v>
      </c>
      <c r="AX15" s="22">
        <f t="shared" ca="1" si="2"/>
        <v>0</v>
      </c>
      <c r="AY15" s="22">
        <f t="shared" ca="1" si="2"/>
        <v>0</v>
      </c>
      <c r="AZ15" s="22">
        <f t="shared" ca="1" si="2"/>
        <v>0</v>
      </c>
      <c r="BA15" s="22">
        <f t="shared" ca="1" si="3"/>
        <v>0</v>
      </c>
      <c r="BB15" s="22">
        <f t="shared" ca="1" si="3"/>
        <v>0</v>
      </c>
      <c r="BC15" s="22">
        <f t="shared" ca="1" si="3"/>
        <v>0</v>
      </c>
      <c r="BD15" s="22">
        <f t="shared" ca="1" si="3"/>
        <v>0</v>
      </c>
      <c r="BE15" s="22">
        <f t="shared" ca="1" si="3"/>
        <v>0</v>
      </c>
      <c r="BF15" s="22">
        <f t="shared" ca="1" si="3"/>
        <v>0</v>
      </c>
      <c r="BG15" s="22">
        <f t="shared" ca="1" si="3"/>
        <v>0</v>
      </c>
      <c r="BH15" s="22">
        <f t="shared" ca="1" si="3"/>
        <v>0</v>
      </c>
      <c r="BI15" s="22">
        <f t="shared" ca="1" si="3"/>
        <v>0</v>
      </c>
      <c r="BJ15" s="22">
        <f t="shared" ca="1" si="3"/>
        <v>0</v>
      </c>
      <c r="BK15" s="22">
        <f t="shared" ca="1" si="3"/>
        <v>0</v>
      </c>
      <c r="BL15" s="22">
        <f t="shared" ca="1" si="3"/>
        <v>0</v>
      </c>
      <c r="BM15" s="22">
        <f t="shared" ca="1" si="3"/>
        <v>0</v>
      </c>
      <c r="BN15" s="22">
        <f t="shared" ca="1" si="3"/>
        <v>0</v>
      </c>
      <c r="BO15" s="22">
        <f t="shared" ca="1" si="3"/>
        <v>0</v>
      </c>
      <c r="BP15" s="22">
        <f t="shared" ca="1" si="3"/>
        <v>21176312.352380954</v>
      </c>
      <c r="BQ15" s="22">
        <f t="shared" ca="1" si="4"/>
        <v>0</v>
      </c>
      <c r="BR15" s="22">
        <f t="shared" ca="1" si="4"/>
        <v>0</v>
      </c>
      <c r="BS15" s="22">
        <f t="shared" ca="1" si="4"/>
        <v>689059882.69523823</v>
      </c>
      <c r="BT15" s="22">
        <f t="shared" ca="1" si="4"/>
        <v>0</v>
      </c>
      <c r="BU15" s="22">
        <f t="shared" ca="1" si="4"/>
        <v>0</v>
      </c>
      <c r="BV15" s="22">
        <f t="shared" ca="1" si="4"/>
        <v>0</v>
      </c>
      <c r="BW15" s="22">
        <f t="shared" ca="1" si="4"/>
        <v>0</v>
      </c>
      <c r="BX15" s="22">
        <f t="shared" ca="1" si="4"/>
        <v>0</v>
      </c>
      <c r="BY15" s="22">
        <f t="shared" ca="1" si="4"/>
        <v>0</v>
      </c>
      <c r="BZ15" s="22">
        <f t="shared" ca="1" si="4"/>
        <v>0</v>
      </c>
      <c r="CA15" s="22">
        <f t="shared" ca="1" si="4"/>
        <v>0</v>
      </c>
      <c r="CB15" s="22">
        <f t="shared" ca="1" si="4"/>
        <v>0</v>
      </c>
      <c r="CC15" s="22">
        <f t="shared" ca="1" si="4"/>
        <v>0</v>
      </c>
      <c r="CD15" s="22">
        <f t="shared" ca="1" si="4"/>
        <v>0</v>
      </c>
      <c r="CE15" s="22">
        <f t="shared" ca="1" si="4"/>
        <v>0</v>
      </c>
      <c r="CF15" s="22">
        <f t="shared" ca="1" si="4"/>
        <v>0</v>
      </c>
      <c r="CG15" s="22">
        <f t="shared" ca="1" si="5"/>
        <v>0</v>
      </c>
      <c r="CH15" s="22">
        <f t="shared" ca="1" si="5"/>
        <v>128.59047619047618</v>
      </c>
      <c r="CI15" s="23">
        <f t="shared" ca="1" si="11"/>
        <v>0</v>
      </c>
      <c r="CJ15" s="22">
        <f t="shared" ca="1" si="6"/>
        <v>0</v>
      </c>
      <c r="CK15" s="22">
        <f t="shared" ca="1" si="6"/>
        <v>0</v>
      </c>
      <c r="CL15" s="23">
        <f t="shared" ca="1" si="12"/>
        <v>0</v>
      </c>
      <c r="CM15" s="22">
        <f t="shared" ca="1" si="7"/>
        <v>0</v>
      </c>
      <c r="CN15" s="22">
        <f t="shared" ca="1" si="7"/>
        <v>0</v>
      </c>
      <c r="CO15" s="23">
        <f t="shared" ca="1" si="13"/>
        <v>0</v>
      </c>
      <c r="CP15" s="22">
        <f t="shared" ca="1" si="8"/>
        <v>0</v>
      </c>
      <c r="CQ15" s="22">
        <f t="shared" ca="1" si="8"/>
        <v>0</v>
      </c>
      <c r="CR15" s="22">
        <f t="shared" ca="1" si="8"/>
        <v>0</v>
      </c>
      <c r="CS15" s="22">
        <f t="shared" ca="1" si="8"/>
        <v>0</v>
      </c>
      <c r="CT15" s="22">
        <f t="shared" ca="1" si="8"/>
        <v>0</v>
      </c>
      <c r="CU15" s="23">
        <f t="shared" ca="1" si="9"/>
        <v>710236323.63809538</v>
      </c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</row>
    <row r="16" spans="1:226" ht="12.75" customHeight="1" x14ac:dyDescent="0.2">
      <c r="A16" s="66" t="s">
        <v>163</v>
      </c>
      <c r="B16" s="21">
        <v>1011</v>
      </c>
      <c r="C16" s="67" t="s">
        <v>146</v>
      </c>
      <c r="D16" s="23">
        <f t="shared" ca="1" si="1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2">
        <f t="shared" ca="1" si="0"/>
        <v>0</v>
      </c>
      <c r="L16" s="22">
        <f t="shared" ca="1" si="0"/>
        <v>0</v>
      </c>
      <c r="M16" s="22">
        <f t="shared" ca="1" si="0"/>
        <v>0</v>
      </c>
      <c r="N16" s="22">
        <f t="shared" ca="1" si="0"/>
        <v>0</v>
      </c>
      <c r="O16" s="22">
        <f t="shared" ca="1" si="0"/>
        <v>0</v>
      </c>
      <c r="P16" s="22">
        <f t="shared" ca="1" si="0"/>
        <v>0</v>
      </c>
      <c r="Q16" s="22">
        <f t="shared" ca="1" si="0"/>
        <v>0</v>
      </c>
      <c r="R16" s="22">
        <f t="shared" ca="1" si="0"/>
        <v>0</v>
      </c>
      <c r="S16" s="22">
        <f t="shared" ca="1" si="0"/>
        <v>0</v>
      </c>
      <c r="T16" s="22">
        <f t="shared" ca="1" si="0"/>
        <v>0</v>
      </c>
      <c r="U16" s="22">
        <f t="shared" ca="1" si="1"/>
        <v>0</v>
      </c>
      <c r="V16" s="22">
        <f t="shared" ca="1" si="1"/>
        <v>0</v>
      </c>
      <c r="W16" s="22">
        <f t="shared" ca="1" si="1"/>
        <v>0</v>
      </c>
      <c r="X16" s="22">
        <f t="shared" ca="1" si="1"/>
        <v>0</v>
      </c>
      <c r="Y16" s="22">
        <f t="shared" ca="1" si="1"/>
        <v>0</v>
      </c>
      <c r="Z16" s="22">
        <f t="shared" ca="1" si="1"/>
        <v>0</v>
      </c>
      <c r="AA16" s="22">
        <f t="shared" ca="1" si="1"/>
        <v>0</v>
      </c>
      <c r="AB16" s="22">
        <f t="shared" ca="1" si="1"/>
        <v>0</v>
      </c>
      <c r="AC16" s="22">
        <f t="shared" ca="1" si="1"/>
        <v>0</v>
      </c>
      <c r="AD16" s="22">
        <f t="shared" ca="1" si="1"/>
        <v>0</v>
      </c>
      <c r="AE16" s="22">
        <f t="shared" ca="1" si="1"/>
        <v>0</v>
      </c>
      <c r="AF16" s="22">
        <f t="shared" ca="1" si="1"/>
        <v>0</v>
      </c>
      <c r="AG16" s="22">
        <f t="shared" ca="1" si="1"/>
        <v>0</v>
      </c>
      <c r="AH16" s="22">
        <f t="shared" ca="1" si="1"/>
        <v>0</v>
      </c>
      <c r="AI16" s="22">
        <f t="shared" ca="1" si="1"/>
        <v>0</v>
      </c>
      <c r="AJ16" s="22">
        <f t="shared" ca="1" si="1"/>
        <v>0</v>
      </c>
      <c r="AK16" s="22">
        <f t="shared" ca="1" si="2"/>
        <v>0</v>
      </c>
      <c r="AL16" s="22">
        <f t="shared" ca="1" si="2"/>
        <v>0</v>
      </c>
      <c r="AM16" s="22">
        <f t="shared" ca="1" si="2"/>
        <v>0</v>
      </c>
      <c r="AN16" s="22">
        <f t="shared" ca="1" si="2"/>
        <v>0</v>
      </c>
      <c r="AO16" s="22">
        <f t="shared" ca="1" si="2"/>
        <v>0</v>
      </c>
      <c r="AP16" s="22">
        <f t="shared" ca="1" si="2"/>
        <v>0</v>
      </c>
      <c r="AQ16" s="22">
        <f t="shared" ca="1" si="2"/>
        <v>0</v>
      </c>
      <c r="AR16" s="22">
        <f t="shared" ca="1" si="2"/>
        <v>0</v>
      </c>
      <c r="AS16" s="22">
        <f t="shared" ca="1" si="2"/>
        <v>0</v>
      </c>
      <c r="AT16" s="22">
        <f t="shared" ca="1" si="2"/>
        <v>0</v>
      </c>
      <c r="AU16" s="22">
        <f t="shared" ca="1" si="2"/>
        <v>0</v>
      </c>
      <c r="AV16" s="22">
        <f t="shared" ca="1" si="2"/>
        <v>0</v>
      </c>
      <c r="AW16" s="22">
        <f t="shared" ca="1" si="2"/>
        <v>0</v>
      </c>
      <c r="AX16" s="22">
        <f t="shared" ca="1" si="2"/>
        <v>0</v>
      </c>
      <c r="AY16" s="22">
        <f t="shared" ca="1" si="2"/>
        <v>0</v>
      </c>
      <c r="AZ16" s="22">
        <f t="shared" ca="1" si="2"/>
        <v>0</v>
      </c>
      <c r="BA16" s="22">
        <f t="shared" ca="1" si="3"/>
        <v>0</v>
      </c>
      <c r="BB16" s="22">
        <f t="shared" ca="1" si="3"/>
        <v>0</v>
      </c>
      <c r="BC16" s="22">
        <f t="shared" ca="1" si="3"/>
        <v>0</v>
      </c>
      <c r="BD16" s="22">
        <f t="shared" ca="1" si="3"/>
        <v>0</v>
      </c>
      <c r="BE16" s="22">
        <f t="shared" ca="1" si="3"/>
        <v>0</v>
      </c>
      <c r="BF16" s="22">
        <f t="shared" ca="1" si="3"/>
        <v>0</v>
      </c>
      <c r="BG16" s="22">
        <f t="shared" ca="1" si="3"/>
        <v>0</v>
      </c>
      <c r="BH16" s="22">
        <f t="shared" ca="1" si="3"/>
        <v>0</v>
      </c>
      <c r="BI16" s="22">
        <f t="shared" ca="1" si="3"/>
        <v>10371313.114800001</v>
      </c>
      <c r="BJ16" s="22">
        <f t="shared" ca="1" si="3"/>
        <v>5350549.4997009998</v>
      </c>
      <c r="BK16" s="22">
        <f t="shared" ca="1" si="3"/>
        <v>0</v>
      </c>
      <c r="BL16" s="22">
        <f t="shared" ca="1" si="3"/>
        <v>0</v>
      </c>
      <c r="BM16" s="22">
        <f t="shared" ca="1" si="3"/>
        <v>0</v>
      </c>
      <c r="BN16" s="22">
        <f t="shared" ca="1" si="3"/>
        <v>0</v>
      </c>
      <c r="BO16" s="22">
        <f t="shared" ca="1" si="3"/>
        <v>0</v>
      </c>
      <c r="BP16" s="22">
        <f t="shared" ca="1" si="3"/>
        <v>0</v>
      </c>
      <c r="BQ16" s="22">
        <f t="shared" ca="1" si="4"/>
        <v>0</v>
      </c>
      <c r="BR16" s="22">
        <f t="shared" ca="1" si="4"/>
        <v>0</v>
      </c>
      <c r="BS16" s="22">
        <f t="shared" ca="1" si="4"/>
        <v>0</v>
      </c>
      <c r="BT16" s="22">
        <f t="shared" ca="1" si="4"/>
        <v>0</v>
      </c>
      <c r="BU16" s="22">
        <f t="shared" ca="1" si="4"/>
        <v>0</v>
      </c>
      <c r="BV16" s="22">
        <f t="shared" ca="1" si="4"/>
        <v>0</v>
      </c>
      <c r="BW16" s="22">
        <f t="shared" ca="1" si="4"/>
        <v>0</v>
      </c>
      <c r="BX16" s="22">
        <f t="shared" ca="1" si="4"/>
        <v>0</v>
      </c>
      <c r="BY16" s="22">
        <f t="shared" ca="1" si="4"/>
        <v>0</v>
      </c>
      <c r="BZ16" s="22">
        <f t="shared" ca="1" si="4"/>
        <v>0</v>
      </c>
      <c r="CA16" s="22">
        <f t="shared" ca="1" si="4"/>
        <v>0</v>
      </c>
      <c r="CB16" s="22">
        <f t="shared" ca="1" si="4"/>
        <v>0</v>
      </c>
      <c r="CC16" s="22">
        <f t="shared" ca="1" si="4"/>
        <v>0</v>
      </c>
      <c r="CD16" s="22">
        <f t="shared" ca="1" si="4"/>
        <v>0</v>
      </c>
      <c r="CE16" s="22">
        <f t="shared" ca="1" si="4"/>
        <v>0</v>
      </c>
      <c r="CF16" s="22">
        <f t="shared" ca="1" si="4"/>
        <v>0</v>
      </c>
      <c r="CG16" s="22">
        <f t="shared" ca="1" si="5"/>
        <v>0</v>
      </c>
      <c r="CH16" s="22">
        <f t="shared" ca="1" si="5"/>
        <v>0</v>
      </c>
      <c r="CI16" s="23">
        <f t="shared" ca="1" si="11"/>
        <v>0</v>
      </c>
      <c r="CJ16" s="22">
        <f t="shared" ca="1" si="6"/>
        <v>0</v>
      </c>
      <c r="CK16" s="22">
        <f t="shared" ca="1" si="6"/>
        <v>0</v>
      </c>
      <c r="CL16" s="23">
        <f t="shared" ca="1" si="12"/>
        <v>0</v>
      </c>
      <c r="CM16" s="22">
        <f t="shared" ca="1" si="7"/>
        <v>0</v>
      </c>
      <c r="CN16" s="22">
        <f t="shared" ca="1" si="7"/>
        <v>0</v>
      </c>
      <c r="CO16" s="23">
        <f t="shared" ca="1" si="13"/>
        <v>0</v>
      </c>
      <c r="CP16" s="22">
        <f t="shared" ca="1" si="8"/>
        <v>0</v>
      </c>
      <c r="CQ16" s="22">
        <f t="shared" ca="1" si="8"/>
        <v>0</v>
      </c>
      <c r="CR16" s="22">
        <f t="shared" ca="1" si="8"/>
        <v>0</v>
      </c>
      <c r="CS16" s="22">
        <f t="shared" ca="1" si="8"/>
        <v>0</v>
      </c>
      <c r="CT16" s="22">
        <f t="shared" ca="1" si="8"/>
        <v>0</v>
      </c>
      <c r="CU16" s="23">
        <f t="shared" ca="1" si="9"/>
        <v>15721862.614500999</v>
      </c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</row>
    <row r="17" spans="1:226" ht="12.75" customHeight="1" x14ac:dyDescent="0.2">
      <c r="A17" s="66" t="s">
        <v>165</v>
      </c>
      <c r="B17" s="21">
        <v>1012</v>
      </c>
      <c r="C17" s="67" t="s">
        <v>146</v>
      </c>
      <c r="D17" s="23">
        <f t="shared" ca="1" si="10"/>
        <v>641076</v>
      </c>
      <c r="E17" s="22">
        <f t="shared" ca="1" si="0"/>
        <v>6728</v>
      </c>
      <c r="F17" s="22">
        <f t="shared" ca="1" si="0"/>
        <v>181937</v>
      </c>
      <c r="G17" s="22">
        <f t="shared" ca="1" si="0"/>
        <v>452411</v>
      </c>
      <c r="H17" s="22">
        <f t="shared" ca="1" si="0"/>
        <v>2577357</v>
      </c>
      <c r="I17" s="22">
        <f t="shared" ca="1" si="0"/>
        <v>3869</v>
      </c>
      <c r="J17" s="22">
        <f t="shared" ca="1" si="0"/>
        <v>0</v>
      </c>
      <c r="K17" s="22">
        <f t="shared" ca="1" si="0"/>
        <v>0</v>
      </c>
      <c r="L17" s="22">
        <f t="shared" ca="1" si="0"/>
        <v>0</v>
      </c>
      <c r="M17" s="22">
        <f t="shared" ca="1" si="0"/>
        <v>0</v>
      </c>
      <c r="N17" s="22">
        <f t="shared" ca="1" si="0"/>
        <v>0</v>
      </c>
      <c r="O17" s="22">
        <f t="shared" ca="1" si="0"/>
        <v>3496352</v>
      </c>
      <c r="P17" s="22">
        <f t="shared" ca="1" si="0"/>
        <v>0</v>
      </c>
      <c r="Q17" s="22">
        <f t="shared" ca="1" si="0"/>
        <v>58959</v>
      </c>
      <c r="R17" s="22">
        <f t="shared" ca="1" si="0"/>
        <v>0</v>
      </c>
      <c r="S17" s="22">
        <f t="shared" ca="1" si="0"/>
        <v>0</v>
      </c>
      <c r="T17" s="22">
        <f t="shared" ca="1" si="0"/>
        <v>516959.67</v>
      </c>
      <c r="U17" s="22">
        <f t="shared" ca="1" si="1"/>
        <v>0</v>
      </c>
      <c r="V17" s="22">
        <f t="shared" ca="1" si="1"/>
        <v>314145.71999999997</v>
      </c>
      <c r="W17" s="22">
        <f t="shared" ca="1" si="1"/>
        <v>1603882</v>
      </c>
      <c r="X17" s="22">
        <f t="shared" ca="1" si="1"/>
        <v>0</v>
      </c>
      <c r="Y17" s="22">
        <f t="shared" ca="1" si="1"/>
        <v>952057</v>
      </c>
      <c r="Z17" s="22">
        <f t="shared" ca="1" si="1"/>
        <v>847357</v>
      </c>
      <c r="AA17" s="22">
        <f t="shared" ca="1" si="1"/>
        <v>0</v>
      </c>
      <c r="AB17" s="22">
        <f t="shared" ca="1" si="1"/>
        <v>0</v>
      </c>
      <c r="AC17" s="22">
        <f t="shared" ca="1" si="1"/>
        <v>28699</v>
      </c>
      <c r="AD17" s="22">
        <f t="shared" ca="1" si="1"/>
        <v>-344088</v>
      </c>
      <c r="AE17" s="22">
        <f t="shared" ca="1" si="1"/>
        <v>0</v>
      </c>
      <c r="AF17" s="22">
        <f t="shared" ca="1" si="1"/>
        <v>316922</v>
      </c>
      <c r="AG17" s="22">
        <f t="shared" ca="1" si="1"/>
        <v>11928</v>
      </c>
      <c r="AH17" s="22">
        <f t="shared" ca="1" si="1"/>
        <v>0</v>
      </c>
      <c r="AI17" s="22">
        <f t="shared" ca="1" si="1"/>
        <v>0</v>
      </c>
      <c r="AJ17" s="22">
        <f t="shared" ca="1" si="1"/>
        <v>0</v>
      </c>
      <c r="AK17" s="22">
        <f t="shared" ca="1" si="2"/>
        <v>0</v>
      </c>
      <c r="AL17" s="22">
        <f t="shared" ca="1" si="2"/>
        <v>0</v>
      </c>
      <c r="AM17" s="22">
        <f t="shared" ca="1" si="2"/>
        <v>521951</v>
      </c>
      <c r="AN17" s="22">
        <f t="shared" ca="1" si="2"/>
        <v>0</v>
      </c>
      <c r="AO17" s="22">
        <f t="shared" ca="1" si="2"/>
        <v>0</v>
      </c>
      <c r="AP17" s="22">
        <f t="shared" ca="1" si="2"/>
        <v>88899</v>
      </c>
      <c r="AQ17" s="22">
        <f t="shared" ca="1" si="2"/>
        <v>0</v>
      </c>
      <c r="AR17" s="22">
        <f t="shared" ca="1" si="2"/>
        <v>0</v>
      </c>
      <c r="AS17" s="22">
        <f t="shared" ca="1" si="2"/>
        <v>0</v>
      </c>
      <c r="AT17" s="22">
        <f t="shared" ca="1" si="2"/>
        <v>17818572</v>
      </c>
      <c r="AU17" s="22">
        <f t="shared" ca="1" si="2"/>
        <v>-27248</v>
      </c>
      <c r="AV17" s="22">
        <f t="shared" ca="1" si="2"/>
        <v>13215</v>
      </c>
      <c r="AW17" s="22">
        <f t="shared" ca="1" si="2"/>
        <v>0</v>
      </c>
      <c r="AX17" s="22">
        <f t="shared" ca="1" si="2"/>
        <v>6700</v>
      </c>
      <c r="AY17" s="22">
        <f t="shared" ca="1" si="2"/>
        <v>0</v>
      </c>
      <c r="AZ17" s="22">
        <f t="shared" ca="1" si="2"/>
        <v>0</v>
      </c>
      <c r="BA17" s="22">
        <f t="shared" ca="1" si="3"/>
        <v>0</v>
      </c>
      <c r="BB17" s="22">
        <f t="shared" ca="1" si="3"/>
        <v>0</v>
      </c>
      <c r="BC17" s="22">
        <f t="shared" ca="1" si="3"/>
        <v>0</v>
      </c>
      <c r="BD17" s="22">
        <f t="shared" ca="1" si="3"/>
        <v>55291</v>
      </c>
      <c r="BE17" s="22">
        <f t="shared" ca="1" si="3"/>
        <v>0</v>
      </c>
      <c r="BF17" s="22">
        <f t="shared" ca="1" si="3"/>
        <v>0</v>
      </c>
      <c r="BG17" s="22">
        <f t="shared" ca="1" si="3"/>
        <v>0</v>
      </c>
      <c r="BH17" s="22">
        <f t="shared" ca="1" si="3"/>
        <v>0</v>
      </c>
      <c r="BI17" s="22">
        <f t="shared" ca="1" si="3"/>
        <v>0</v>
      </c>
      <c r="BJ17" s="22">
        <f t="shared" ca="1" si="3"/>
        <v>0</v>
      </c>
      <c r="BK17" s="22">
        <f t="shared" ca="1" si="3"/>
        <v>0</v>
      </c>
      <c r="BL17" s="22">
        <f t="shared" ca="1" si="3"/>
        <v>0</v>
      </c>
      <c r="BM17" s="22">
        <f t="shared" ca="1" si="3"/>
        <v>0</v>
      </c>
      <c r="BN17" s="22">
        <f t="shared" ca="1" si="3"/>
        <v>1207786</v>
      </c>
      <c r="BO17" s="22">
        <f t="shared" ca="1" si="3"/>
        <v>0</v>
      </c>
      <c r="BP17" s="22">
        <f t="shared" ca="1" si="3"/>
        <v>5942740</v>
      </c>
      <c r="BQ17" s="22">
        <f t="shared" ca="1" si="4"/>
        <v>0</v>
      </c>
      <c r="BR17" s="22">
        <f t="shared" ca="1" si="4"/>
        <v>3222712</v>
      </c>
      <c r="BS17" s="22">
        <f t="shared" ca="1" si="4"/>
        <v>794367</v>
      </c>
      <c r="BT17" s="22">
        <f t="shared" ca="1" si="4"/>
        <v>0</v>
      </c>
      <c r="BU17" s="22">
        <f t="shared" ca="1" si="4"/>
        <v>0</v>
      </c>
      <c r="BV17" s="22">
        <f t="shared" ca="1" si="4"/>
        <v>0</v>
      </c>
      <c r="BW17" s="22">
        <f t="shared" ca="1" si="4"/>
        <v>0</v>
      </c>
      <c r="BX17" s="22">
        <f t="shared" ca="1" si="4"/>
        <v>0</v>
      </c>
      <c r="BY17" s="22">
        <f t="shared" ca="1" si="4"/>
        <v>0</v>
      </c>
      <c r="BZ17" s="22">
        <f t="shared" ca="1" si="4"/>
        <v>0</v>
      </c>
      <c r="CA17" s="22">
        <f t="shared" ca="1" si="4"/>
        <v>0</v>
      </c>
      <c r="CB17" s="22">
        <f t="shared" ca="1" si="4"/>
        <v>0</v>
      </c>
      <c r="CC17" s="22">
        <f t="shared" ca="1" si="4"/>
        <v>0</v>
      </c>
      <c r="CD17" s="22">
        <f t="shared" ca="1" si="4"/>
        <v>0</v>
      </c>
      <c r="CE17" s="22">
        <f t="shared" ca="1" si="4"/>
        <v>0</v>
      </c>
      <c r="CF17" s="22">
        <f t="shared" ca="1" si="4"/>
        <v>0</v>
      </c>
      <c r="CG17" s="22">
        <f t="shared" ca="1" si="5"/>
        <v>0</v>
      </c>
      <c r="CH17" s="22">
        <f t="shared" ca="1" si="5"/>
        <v>0</v>
      </c>
      <c r="CI17" s="23">
        <f t="shared" ca="1" si="11"/>
        <v>0</v>
      </c>
      <c r="CJ17" s="22">
        <f t="shared" ca="1" si="6"/>
        <v>0</v>
      </c>
      <c r="CK17" s="22">
        <f t="shared" ca="1" si="6"/>
        <v>0</v>
      </c>
      <c r="CL17" s="23">
        <f t="shared" ca="1" si="12"/>
        <v>0</v>
      </c>
      <c r="CM17" s="22">
        <f t="shared" ca="1" si="7"/>
        <v>0</v>
      </c>
      <c r="CN17" s="22">
        <f t="shared" ca="1" si="7"/>
        <v>0</v>
      </c>
      <c r="CO17" s="23">
        <f t="shared" ca="1" si="13"/>
        <v>0</v>
      </c>
      <c r="CP17" s="22">
        <f t="shared" ca="1" si="8"/>
        <v>0</v>
      </c>
      <c r="CQ17" s="22">
        <f t="shared" ca="1" si="8"/>
        <v>0</v>
      </c>
      <c r="CR17" s="22">
        <f t="shared" ca="1" si="8"/>
        <v>1771</v>
      </c>
      <c r="CS17" s="22">
        <f t="shared" ca="1" si="8"/>
        <v>62466.03</v>
      </c>
      <c r="CT17" s="22">
        <f t="shared" ca="1" si="8"/>
        <v>0</v>
      </c>
      <c r="CU17" s="23">
        <f t="shared" ca="1" si="9"/>
        <v>40734697.420000002</v>
      </c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</row>
    <row r="18" spans="1:226" ht="12.75" customHeight="1" x14ac:dyDescent="0.2">
      <c r="A18" s="66" t="s">
        <v>167</v>
      </c>
      <c r="B18" s="21">
        <v>1013</v>
      </c>
      <c r="C18" s="67" t="s">
        <v>146</v>
      </c>
      <c r="D18" s="23">
        <f t="shared" ca="1" si="10"/>
        <v>3993.1299999999997</v>
      </c>
      <c r="E18" s="22">
        <f t="shared" ca="1" si="0"/>
        <v>83.182071463750532</v>
      </c>
      <c r="F18" s="22">
        <f t="shared" ca="1" si="0"/>
        <v>2319.6893512536835</v>
      </c>
      <c r="G18" s="22">
        <f t="shared" ca="1" si="0"/>
        <v>1590.2585772825655</v>
      </c>
      <c r="H18" s="22">
        <f t="shared" ca="1" si="0"/>
        <v>0</v>
      </c>
      <c r="I18" s="22">
        <f t="shared" ca="1" si="0"/>
        <v>7780.12</v>
      </c>
      <c r="J18" s="22">
        <f t="shared" ca="1" si="0"/>
        <v>0</v>
      </c>
      <c r="K18" s="22">
        <f t="shared" ca="1" si="0"/>
        <v>0</v>
      </c>
      <c r="L18" s="22">
        <f t="shared" ca="1" si="0"/>
        <v>0</v>
      </c>
      <c r="M18" s="22">
        <f t="shared" ca="1" si="0"/>
        <v>0</v>
      </c>
      <c r="N18" s="22">
        <f t="shared" ca="1" si="0"/>
        <v>0</v>
      </c>
      <c r="O18" s="22">
        <f t="shared" ca="1" si="0"/>
        <v>0</v>
      </c>
      <c r="P18" s="22">
        <f t="shared" ca="1" si="0"/>
        <v>0</v>
      </c>
      <c r="Q18" s="22">
        <f t="shared" ca="1" si="0"/>
        <v>0</v>
      </c>
      <c r="R18" s="22">
        <f t="shared" ca="1" si="0"/>
        <v>0</v>
      </c>
      <c r="S18" s="22">
        <f t="shared" ca="1" si="0"/>
        <v>0</v>
      </c>
      <c r="T18" s="22">
        <f t="shared" ca="1" si="0"/>
        <v>0</v>
      </c>
      <c r="U18" s="22">
        <f t="shared" ca="1" si="1"/>
        <v>0</v>
      </c>
      <c r="V18" s="22">
        <f t="shared" ca="1" si="1"/>
        <v>0</v>
      </c>
      <c r="W18" s="22">
        <f t="shared" ca="1" si="1"/>
        <v>0</v>
      </c>
      <c r="X18" s="22">
        <f t="shared" ca="1" si="1"/>
        <v>0</v>
      </c>
      <c r="Y18" s="22">
        <f t="shared" ca="1" si="1"/>
        <v>0</v>
      </c>
      <c r="Z18" s="22">
        <f t="shared" ca="1" si="1"/>
        <v>95.51</v>
      </c>
      <c r="AA18" s="22">
        <f t="shared" ca="1" si="1"/>
        <v>0</v>
      </c>
      <c r="AB18" s="22">
        <f t="shared" ca="1" si="1"/>
        <v>0</v>
      </c>
      <c r="AC18" s="22">
        <f t="shared" ca="1" si="1"/>
        <v>114.66</v>
      </c>
      <c r="AD18" s="22">
        <f t="shared" ca="1" si="1"/>
        <v>71.069999999999993</v>
      </c>
      <c r="AE18" s="22">
        <f t="shared" ca="1" si="1"/>
        <v>0</v>
      </c>
      <c r="AF18" s="22">
        <f t="shared" ca="1" si="1"/>
        <v>0</v>
      </c>
      <c r="AG18" s="22">
        <f t="shared" ca="1" si="1"/>
        <v>0</v>
      </c>
      <c r="AH18" s="22">
        <f t="shared" ca="1" si="1"/>
        <v>0</v>
      </c>
      <c r="AI18" s="22">
        <f t="shared" ca="1" si="1"/>
        <v>0</v>
      </c>
      <c r="AJ18" s="22">
        <f t="shared" ca="1" si="1"/>
        <v>0</v>
      </c>
      <c r="AK18" s="22">
        <f t="shared" ca="1" si="2"/>
        <v>0</v>
      </c>
      <c r="AL18" s="22">
        <f t="shared" ca="1" si="2"/>
        <v>0</v>
      </c>
      <c r="AM18" s="22">
        <f t="shared" ca="1" si="2"/>
        <v>22380.95</v>
      </c>
      <c r="AN18" s="22">
        <f t="shared" ca="1" si="2"/>
        <v>0</v>
      </c>
      <c r="AO18" s="22">
        <f t="shared" ca="1" si="2"/>
        <v>0</v>
      </c>
      <c r="AP18" s="22">
        <f t="shared" ca="1" si="2"/>
        <v>0</v>
      </c>
      <c r="AQ18" s="22">
        <f t="shared" ca="1" si="2"/>
        <v>0</v>
      </c>
      <c r="AR18" s="22">
        <f t="shared" ca="1" si="2"/>
        <v>0</v>
      </c>
      <c r="AS18" s="22">
        <f t="shared" ca="1" si="2"/>
        <v>0</v>
      </c>
      <c r="AT18" s="22">
        <f t="shared" ca="1" si="2"/>
        <v>41706.18</v>
      </c>
      <c r="AU18" s="22">
        <f t="shared" ca="1" si="2"/>
        <v>33.229999999999997</v>
      </c>
      <c r="AV18" s="22">
        <f t="shared" ca="1" si="2"/>
        <v>0</v>
      </c>
      <c r="AW18" s="22">
        <f t="shared" ca="1" si="2"/>
        <v>0</v>
      </c>
      <c r="AX18" s="22">
        <f t="shared" ca="1" si="2"/>
        <v>33.229999999999997</v>
      </c>
      <c r="AY18" s="22">
        <f t="shared" ca="1" si="2"/>
        <v>0</v>
      </c>
      <c r="AZ18" s="22">
        <f t="shared" ca="1" si="2"/>
        <v>0</v>
      </c>
      <c r="BA18" s="22">
        <f t="shared" ca="1" si="3"/>
        <v>0</v>
      </c>
      <c r="BB18" s="22">
        <f t="shared" ca="1" si="3"/>
        <v>0</v>
      </c>
      <c r="BC18" s="22">
        <f t="shared" ca="1" si="3"/>
        <v>0</v>
      </c>
      <c r="BD18" s="22">
        <f t="shared" ca="1" si="3"/>
        <v>146.27000000000001</v>
      </c>
      <c r="BE18" s="22">
        <f t="shared" ca="1" si="3"/>
        <v>0</v>
      </c>
      <c r="BF18" s="22">
        <f t="shared" ca="1" si="3"/>
        <v>0</v>
      </c>
      <c r="BG18" s="22">
        <f t="shared" ca="1" si="3"/>
        <v>0</v>
      </c>
      <c r="BH18" s="22">
        <f t="shared" ca="1" si="3"/>
        <v>0</v>
      </c>
      <c r="BI18" s="22">
        <f t="shared" ca="1" si="3"/>
        <v>0</v>
      </c>
      <c r="BJ18" s="22">
        <f t="shared" ca="1" si="3"/>
        <v>0</v>
      </c>
      <c r="BK18" s="22">
        <f t="shared" ca="1" si="3"/>
        <v>0</v>
      </c>
      <c r="BL18" s="22">
        <f t="shared" ca="1" si="3"/>
        <v>0</v>
      </c>
      <c r="BM18" s="22">
        <f t="shared" ca="1" si="3"/>
        <v>0</v>
      </c>
      <c r="BN18" s="22">
        <f t="shared" ca="1" si="3"/>
        <v>0</v>
      </c>
      <c r="BO18" s="22">
        <f t="shared" ca="1" si="3"/>
        <v>0</v>
      </c>
      <c r="BP18" s="22">
        <f t="shared" ca="1" si="3"/>
        <v>345.85</v>
      </c>
      <c r="BQ18" s="22">
        <f t="shared" ca="1" si="4"/>
        <v>0</v>
      </c>
      <c r="BR18" s="22">
        <f t="shared" ca="1" si="4"/>
        <v>101645.11999999998</v>
      </c>
      <c r="BS18" s="22">
        <f t="shared" ca="1" si="4"/>
        <v>151.51</v>
      </c>
      <c r="BT18" s="22">
        <f t="shared" ca="1" si="4"/>
        <v>0</v>
      </c>
      <c r="BU18" s="22">
        <f t="shared" ca="1" si="4"/>
        <v>0</v>
      </c>
      <c r="BV18" s="22">
        <f t="shared" ca="1" si="4"/>
        <v>0</v>
      </c>
      <c r="BW18" s="22">
        <f t="shared" ca="1" si="4"/>
        <v>0</v>
      </c>
      <c r="BX18" s="22">
        <f t="shared" ca="1" si="4"/>
        <v>0</v>
      </c>
      <c r="BY18" s="22">
        <f t="shared" ca="1" si="4"/>
        <v>0</v>
      </c>
      <c r="BZ18" s="22">
        <f t="shared" ca="1" si="4"/>
        <v>0</v>
      </c>
      <c r="CA18" s="22">
        <f t="shared" ca="1" si="4"/>
        <v>0</v>
      </c>
      <c r="CB18" s="22">
        <f t="shared" ca="1" si="4"/>
        <v>0</v>
      </c>
      <c r="CC18" s="22">
        <f t="shared" ca="1" si="4"/>
        <v>0</v>
      </c>
      <c r="CD18" s="22">
        <f t="shared" ca="1" si="4"/>
        <v>0</v>
      </c>
      <c r="CE18" s="22">
        <f t="shared" ca="1" si="4"/>
        <v>0</v>
      </c>
      <c r="CF18" s="22">
        <f t="shared" ca="1" si="4"/>
        <v>0</v>
      </c>
      <c r="CG18" s="22">
        <f t="shared" ca="1" si="5"/>
        <v>0</v>
      </c>
      <c r="CH18" s="22">
        <f t="shared" ca="1" si="5"/>
        <v>0</v>
      </c>
      <c r="CI18" s="23">
        <f t="shared" ca="1" si="11"/>
        <v>0</v>
      </c>
      <c r="CJ18" s="22">
        <f t="shared" ca="1" si="6"/>
        <v>0</v>
      </c>
      <c r="CK18" s="22">
        <f t="shared" ca="1" si="6"/>
        <v>0</v>
      </c>
      <c r="CL18" s="23">
        <f t="shared" ca="1" si="12"/>
        <v>0</v>
      </c>
      <c r="CM18" s="22">
        <f t="shared" ca="1" si="7"/>
        <v>0</v>
      </c>
      <c r="CN18" s="22">
        <f t="shared" ca="1" si="7"/>
        <v>0</v>
      </c>
      <c r="CO18" s="23">
        <f t="shared" ca="1" si="13"/>
        <v>0</v>
      </c>
      <c r="CP18" s="22">
        <f t="shared" ca="1" si="8"/>
        <v>0</v>
      </c>
      <c r="CQ18" s="22">
        <f t="shared" ca="1" si="8"/>
        <v>0</v>
      </c>
      <c r="CR18" s="22">
        <f t="shared" ca="1" si="8"/>
        <v>1141.3699999999999</v>
      </c>
      <c r="CS18" s="22">
        <f t="shared" ca="1" si="8"/>
        <v>0</v>
      </c>
      <c r="CT18" s="22">
        <f t="shared" ca="1" si="8"/>
        <v>0</v>
      </c>
      <c r="CU18" s="23">
        <f t="shared" ca="1" si="9"/>
        <v>179638.2</v>
      </c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</row>
    <row r="19" spans="1:226" ht="12.75" customHeight="1" x14ac:dyDescent="0.2">
      <c r="A19" s="66" t="s">
        <v>169</v>
      </c>
      <c r="B19" s="21">
        <v>1016</v>
      </c>
      <c r="C19" s="67" t="s">
        <v>146</v>
      </c>
      <c r="D19" s="23">
        <f t="shared" ca="1" si="1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2">
        <f t="shared" ca="1" si="0"/>
        <v>0</v>
      </c>
      <c r="L19" s="22">
        <f t="shared" ca="1" si="0"/>
        <v>2533896.2821490001</v>
      </c>
      <c r="M19" s="22">
        <f t="shared" ca="1" si="0"/>
        <v>0</v>
      </c>
      <c r="N19" s="22">
        <f t="shared" ca="1" si="0"/>
        <v>0</v>
      </c>
      <c r="O19" s="22">
        <f t="shared" ca="1" si="0"/>
        <v>0</v>
      </c>
      <c r="P19" s="22">
        <f t="shared" ca="1" si="0"/>
        <v>0</v>
      </c>
      <c r="Q19" s="22">
        <f t="shared" ca="1" si="0"/>
        <v>0</v>
      </c>
      <c r="R19" s="22">
        <f t="shared" ca="1" si="0"/>
        <v>0</v>
      </c>
      <c r="S19" s="22">
        <f t="shared" ca="1" si="0"/>
        <v>0</v>
      </c>
      <c r="T19" s="22">
        <f t="shared" ca="1" si="0"/>
        <v>0</v>
      </c>
      <c r="U19" s="22">
        <f t="shared" ca="1" si="1"/>
        <v>0</v>
      </c>
      <c r="V19" s="22">
        <f t="shared" ca="1" si="1"/>
        <v>0</v>
      </c>
      <c r="W19" s="22">
        <f t="shared" ca="1" si="1"/>
        <v>0</v>
      </c>
      <c r="X19" s="22">
        <f t="shared" ca="1" si="1"/>
        <v>0</v>
      </c>
      <c r="Y19" s="22">
        <f t="shared" ca="1" si="1"/>
        <v>0</v>
      </c>
      <c r="Z19" s="22">
        <f t="shared" ca="1" si="1"/>
        <v>0</v>
      </c>
      <c r="AA19" s="22">
        <f t="shared" ca="1" si="1"/>
        <v>0</v>
      </c>
      <c r="AB19" s="22">
        <f t="shared" ca="1" si="1"/>
        <v>0</v>
      </c>
      <c r="AC19" s="22">
        <f t="shared" ca="1" si="1"/>
        <v>0</v>
      </c>
      <c r="AD19" s="22">
        <f t="shared" ca="1" si="1"/>
        <v>0</v>
      </c>
      <c r="AE19" s="22">
        <f t="shared" ca="1" si="1"/>
        <v>0</v>
      </c>
      <c r="AF19" s="22">
        <f t="shared" ca="1" si="1"/>
        <v>0</v>
      </c>
      <c r="AG19" s="22">
        <f t="shared" ca="1" si="1"/>
        <v>0</v>
      </c>
      <c r="AH19" s="22">
        <f t="shared" ca="1" si="1"/>
        <v>0</v>
      </c>
      <c r="AI19" s="22">
        <f t="shared" ca="1" si="1"/>
        <v>0</v>
      </c>
      <c r="AJ19" s="22">
        <f t="shared" ca="1" si="1"/>
        <v>0</v>
      </c>
      <c r="AK19" s="22">
        <f t="shared" ca="1" si="2"/>
        <v>0</v>
      </c>
      <c r="AL19" s="22">
        <f t="shared" ca="1" si="2"/>
        <v>0</v>
      </c>
      <c r="AM19" s="22">
        <f t="shared" ca="1" si="2"/>
        <v>0</v>
      </c>
      <c r="AN19" s="22">
        <f t="shared" ca="1" si="2"/>
        <v>0</v>
      </c>
      <c r="AO19" s="22">
        <f t="shared" ca="1" si="2"/>
        <v>0</v>
      </c>
      <c r="AP19" s="22">
        <f t="shared" ca="1" si="2"/>
        <v>0</v>
      </c>
      <c r="AQ19" s="22">
        <f t="shared" ca="1" si="2"/>
        <v>0</v>
      </c>
      <c r="AR19" s="22">
        <f t="shared" ca="1" si="2"/>
        <v>0</v>
      </c>
      <c r="AS19" s="22">
        <f t="shared" ca="1" si="2"/>
        <v>0</v>
      </c>
      <c r="AT19" s="22">
        <f t="shared" ca="1" si="2"/>
        <v>0</v>
      </c>
      <c r="AU19" s="22">
        <f t="shared" ca="1" si="2"/>
        <v>0</v>
      </c>
      <c r="AV19" s="22">
        <f t="shared" ca="1" si="2"/>
        <v>0</v>
      </c>
      <c r="AW19" s="22">
        <f t="shared" ca="1" si="2"/>
        <v>0</v>
      </c>
      <c r="AX19" s="22">
        <f t="shared" ca="1" si="2"/>
        <v>0</v>
      </c>
      <c r="AY19" s="22">
        <f t="shared" ca="1" si="2"/>
        <v>0</v>
      </c>
      <c r="AZ19" s="22">
        <f t="shared" ca="1" si="2"/>
        <v>0</v>
      </c>
      <c r="BA19" s="22">
        <f t="shared" ca="1" si="3"/>
        <v>0</v>
      </c>
      <c r="BB19" s="22">
        <f t="shared" ca="1" si="3"/>
        <v>0</v>
      </c>
      <c r="BC19" s="22">
        <f t="shared" ca="1" si="3"/>
        <v>0</v>
      </c>
      <c r="BD19" s="22">
        <f t="shared" ca="1" si="3"/>
        <v>0</v>
      </c>
      <c r="BE19" s="22">
        <f t="shared" ca="1" si="3"/>
        <v>0</v>
      </c>
      <c r="BF19" s="22">
        <f t="shared" ca="1" si="3"/>
        <v>0</v>
      </c>
      <c r="BG19" s="22">
        <f t="shared" ca="1" si="3"/>
        <v>0</v>
      </c>
      <c r="BH19" s="22">
        <f t="shared" ca="1" si="3"/>
        <v>0</v>
      </c>
      <c r="BI19" s="22">
        <f t="shared" ca="1" si="3"/>
        <v>14883175.731577005</v>
      </c>
      <c r="BJ19" s="22">
        <f t="shared" ca="1" si="3"/>
        <v>0</v>
      </c>
      <c r="BK19" s="22">
        <f t="shared" ca="1" si="3"/>
        <v>0</v>
      </c>
      <c r="BL19" s="22">
        <f t="shared" ca="1" si="3"/>
        <v>0</v>
      </c>
      <c r="BM19" s="22">
        <f t="shared" ca="1" si="3"/>
        <v>0</v>
      </c>
      <c r="BN19" s="22">
        <f t="shared" ca="1" si="3"/>
        <v>0</v>
      </c>
      <c r="BO19" s="22">
        <f t="shared" ca="1" si="3"/>
        <v>0</v>
      </c>
      <c r="BP19" s="22">
        <f t="shared" ca="1" si="3"/>
        <v>0</v>
      </c>
      <c r="BQ19" s="22">
        <f t="shared" ca="1" si="4"/>
        <v>0</v>
      </c>
      <c r="BR19" s="22">
        <f t="shared" ca="1" si="4"/>
        <v>0</v>
      </c>
      <c r="BS19" s="22">
        <f t="shared" ca="1" si="4"/>
        <v>0</v>
      </c>
      <c r="BT19" s="22">
        <f t="shared" ca="1" si="4"/>
        <v>0</v>
      </c>
      <c r="BU19" s="22">
        <f t="shared" ca="1" si="4"/>
        <v>0</v>
      </c>
      <c r="BV19" s="22">
        <f t="shared" ca="1" si="4"/>
        <v>0</v>
      </c>
      <c r="BW19" s="22">
        <f t="shared" ca="1" si="4"/>
        <v>0</v>
      </c>
      <c r="BX19" s="22">
        <f t="shared" ca="1" si="4"/>
        <v>0</v>
      </c>
      <c r="BY19" s="22">
        <f t="shared" ca="1" si="4"/>
        <v>0</v>
      </c>
      <c r="BZ19" s="22">
        <f t="shared" ca="1" si="4"/>
        <v>0</v>
      </c>
      <c r="CA19" s="22">
        <f t="shared" ca="1" si="4"/>
        <v>0</v>
      </c>
      <c r="CB19" s="22">
        <f t="shared" ca="1" si="4"/>
        <v>0</v>
      </c>
      <c r="CC19" s="22">
        <f t="shared" ca="1" si="4"/>
        <v>0</v>
      </c>
      <c r="CD19" s="22">
        <f t="shared" ca="1" si="4"/>
        <v>0</v>
      </c>
      <c r="CE19" s="22">
        <f t="shared" ca="1" si="4"/>
        <v>0</v>
      </c>
      <c r="CF19" s="22">
        <f t="shared" ca="1" si="4"/>
        <v>0</v>
      </c>
      <c r="CG19" s="22">
        <f t="shared" ca="1" si="5"/>
        <v>0</v>
      </c>
      <c r="CH19" s="22">
        <f t="shared" ca="1" si="5"/>
        <v>0</v>
      </c>
      <c r="CI19" s="23">
        <f t="shared" ca="1" si="11"/>
        <v>0</v>
      </c>
      <c r="CJ19" s="22">
        <f t="shared" ca="1" si="6"/>
        <v>0</v>
      </c>
      <c r="CK19" s="22">
        <f t="shared" ca="1" si="6"/>
        <v>0</v>
      </c>
      <c r="CL19" s="23">
        <f t="shared" ca="1" si="12"/>
        <v>0</v>
      </c>
      <c r="CM19" s="22">
        <f t="shared" ca="1" si="7"/>
        <v>0</v>
      </c>
      <c r="CN19" s="22">
        <f t="shared" ca="1" si="7"/>
        <v>0</v>
      </c>
      <c r="CO19" s="23">
        <f t="shared" ca="1" si="13"/>
        <v>0</v>
      </c>
      <c r="CP19" s="22">
        <f t="shared" ca="1" si="8"/>
        <v>0</v>
      </c>
      <c r="CQ19" s="22">
        <f t="shared" ca="1" si="8"/>
        <v>0</v>
      </c>
      <c r="CR19" s="22">
        <f t="shared" ca="1" si="8"/>
        <v>0</v>
      </c>
      <c r="CS19" s="22">
        <f t="shared" ca="1" si="8"/>
        <v>0</v>
      </c>
      <c r="CT19" s="22">
        <f t="shared" ca="1" si="8"/>
        <v>0</v>
      </c>
      <c r="CU19" s="23">
        <f t="shared" ca="1" si="9"/>
        <v>17417072.013726003</v>
      </c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</row>
    <row r="20" spans="1:226" ht="12.75" customHeight="1" x14ac:dyDescent="0.2">
      <c r="A20" s="66" t="s">
        <v>171</v>
      </c>
      <c r="B20" s="21">
        <v>1017</v>
      </c>
      <c r="C20" s="67" t="s">
        <v>146</v>
      </c>
      <c r="D20" s="23">
        <f t="shared" ca="1" si="10"/>
        <v>2001948.03</v>
      </c>
      <c r="E20" s="22">
        <f t="shared" ca="1" si="0"/>
        <v>1393486.55</v>
      </c>
      <c r="F20" s="22">
        <f t="shared" ca="1" si="0"/>
        <v>545295.71</v>
      </c>
      <c r="G20" s="22">
        <f t="shared" ca="1" si="0"/>
        <v>63165.770000000004</v>
      </c>
      <c r="H20" s="22">
        <f t="shared" ca="1" si="0"/>
        <v>0</v>
      </c>
      <c r="I20" s="22">
        <f t="shared" ca="1" si="0"/>
        <v>328659.81</v>
      </c>
      <c r="J20" s="22">
        <f t="shared" ca="1" si="0"/>
        <v>0</v>
      </c>
      <c r="K20" s="22">
        <f t="shared" ca="1" si="0"/>
        <v>0</v>
      </c>
      <c r="L20" s="22">
        <f t="shared" ca="1" si="0"/>
        <v>1500</v>
      </c>
      <c r="M20" s="22">
        <f t="shared" ca="1" si="0"/>
        <v>0</v>
      </c>
      <c r="N20" s="22">
        <f t="shared" ca="1" si="0"/>
        <v>0</v>
      </c>
      <c r="O20" s="22">
        <f t="shared" ca="1" si="0"/>
        <v>8450</v>
      </c>
      <c r="P20" s="22">
        <f t="shared" ca="1" si="0"/>
        <v>0</v>
      </c>
      <c r="Q20" s="22">
        <f t="shared" ca="1" si="0"/>
        <v>5095.49</v>
      </c>
      <c r="R20" s="22">
        <f t="shared" ca="1" si="0"/>
        <v>0</v>
      </c>
      <c r="S20" s="22">
        <f t="shared" ca="1" si="0"/>
        <v>0</v>
      </c>
      <c r="T20" s="22">
        <f t="shared" ca="1" si="0"/>
        <v>23824660.040000003</v>
      </c>
      <c r="U20" s="22">
        <f t="shared" ca="1" si="1"/>
        <v>1487134.69</v>
      </c>
      <c r="V20" s="22">
        <f t="shared" ca="1" si="1"/>
        <v>293419.59999999998</v>
      </c>
      <c r="W20" s="22">
        <f t="shared" ca="1" si="1"/>
        <v>1376168.55</v>
      </c>
      <c r="X20" s="22">
        <f t="shared" ca="1" si="1"/>
        <v>0</v>
      </c>
      <c r="Y20" s="22">
        <f t="shared" ca="1" si="1"/>
        <v>464326.65</v>
      </c>
      <c r="Z20" s="22">
        <f t="shared" ca="1" si="1"/>
        <v>1771987.08</v>
      </c>
      <c r="AA20" s="22">
        <f t="shared" ca="1" si="1"/>
        <v>0</v>
      </c>
      <c r="AB20" s="22">
        <f t="shared" ca="1" si="1"/>
        <v>0</v>
      </c>
      <c r="AC20" s="22">
        <f t="shared" ca="1" si="1"/>
        <v>30372.019999999997</v>
      </c>
      <c r="AD20" s="22">
        <f t="shared" ca="1" si="1"/>
        <v>181918.89</v>
      </c>
      <c r="AE20" s="22">
        <f t="shared" ca="1" si="1"/>
        <v>0</v>
      </c>
      <c r="AF20" s="22">
        <f t="shared" ca="1" si="1"/>
        <v>0</v>
      </c>
      <c r="AG20" s="22">
        <f t="shared" ca="1" si="1"/>
        <v>0</v>
      </c>
      <c r="AH20" s="22">
        <f t="shared" ca="1" si="1"/>
        <v>0</v>
      </c>
      <c r="AI20" s="22">
        <f t="shared" ca="1" si="1"/>
        <v>0</v>
      </c>
      <c r="AJ20" s="22">
        <f t="shared" ca="1" si="1"/>
        <v>138587.09</v>
      </c>
      <c r="AK20" s="22">
        <f t="shared" ca="1" si="2"/>
        <v>0</v>
      </c>
      <c r="AL20" s="22">
        <f t="shared" ca="1" si="2"/>
        <v>0</v>
      </c>
      <c r="AM20" s="22">
        <f t="shared" ca="1" si="2"/>
        <v>0</v>
      </c>
      <c r="AN20" s="22">
        <f t="shared" ca="1" si="2"/>
        <v>0</v>
      </c>
      <c r="AO20" s="22">
        <f t="shared" ca="1" si="2"/>
        <v>0</v>
      </c>
      <c r="AP20" s="22">
        <f t="shared" ca="1" si="2"/>
        <v>0</v>
      </c>
      <c r="AQ20" s="22">
        <f t="shared" ca="1" si="2"/>
        <v>0</v>
      </c>
      <c r="AR20" s="22">
        <f t="shared" ca="1" si="2"/>
        <v>0</v>
      </c>
      <c r="AS20" s="22">
        <f t="shared" ca="1" si="2"/>
        <v>0</v>
      </c>
      <c r="AT20" s="22">
        <f t="shared" ca="1" si="2"/>
        <v>0</v>
      </c>
      <c r="AU20" s="22">
        <f t="shared" ca="1" si="2"/>
        <v>0</v>
      </c>
      <c r="AV20" s="22">
        <f t="shared" ca="1" si="2"/>
        <v>0</v>
      </c>
      <c r="AW20" s="22">
        <f t="shared" ca="1" si="2"/>
        <v>0</v>
      </c>
      <c r="AX20" s="22">
        <f t="shared" ca="1" si="2"/>
        <v>0</v>
      </c>
      <c r="AY20" s="22">
        <f t="shared" ca="1" si="2"/>
        <v>0</v>
      </c>
      <c r="AZ20" s="22">
        <f t="shared" ca="1" si="2"/>
        <v>0</v>
      </c>
      <c r="BA20" s="22">
        <f t="shared" ca="1" si="3"/>
        <v>0</v>
      </c>
      <c r="BB20" s="22">
        <f t="shared" ca="1" si="3"/>
        <v>0</v>
      </c>
      <c r="BC20" s="22">
        <f t="shared" ca="1" si="3"/>
        <v>0</v>
      </c>
      <c r="BD20" s="22">
        <f t="shared" ca="1" si="3"/>
        <v>46340.399999999994</v>
      </c>
      <c r="BE20" s="22">
        <f t="shared" ca="1" si="3"/>
        <v>0</v>
      </c>
      <c r="BF20" s="22">
        <f t="shared" ca="1" si="3"/>
        <v>0</v>
      </c>
      <c r="BG20" s="22">
        <f t="shared" ca="1" si="3"/>
        <v>0</v>
      </c>
      <c r="BH20" s="22">
        <f t="shared" ca="1" si="3"/>
        <v>0</v>
      </c>
      <c r="BI20" s="22">
        <f t="shared" ca="1" si="3"/>
        <v>0</v>
      </c>
      <c r="BJ20" s="22">
        <f t="shared" ca="1" si="3"/>
        <v>0</v>
      </c>
      <c r="BK20" s="22">
        <f t="shared" ca="1" si="3"/>
        <v>0</v>
      </c>
      <c r="BL20" s="22">
        <f t="shared" ca="1" si="3"/>
        <v>0</v>
      </c>
      <c r="BM20" s="22">
        <f t="shared" ca="1" si="3"/>
        <v>0</v>
      </c>
      <c r="BN20" s="22">
        <f t="shared" ca="1" si="3"/>
        <v>3099.04</v>
      </c>
      <c r="BO20" s="22">
        <f t="shared" ca="1" si="3"/>
        <v>0</v>
      </c>
      <c r="BP20" s="22">
        <f t="shared" ca="1" si="3"/>
        <v>13121.169999999998</v>
      </c>
      <c r="BQ20" s="22">
        <f t="shared" ca="1" si="4"/>
        <v>0</v>
      </c>
      <c r="BR20" s="22">
        <f t="shared" ca="1" si="4"/>
        <v>1441312.57</v>
      </c>
      <c r="BS20" s="22">
        <f t="shared" ca="1" si="4"/>
        <v>161869.51</v>
      </c>
      <c r="BT20" s="22">
        <f t="shared" ca="1" si="4"/>
        <v>0</v>
      </c>
      <c r="BU20" s="22">
        <f t="shared" ca="1" si="4"/>
        <v>0</v>
      </c>
      <c r="BV20" s="22">
        <f t="shared" ca="1" si="4"/>
        <v>0</v>
      </c>
      <c r="BW20" s="22">
        <f t="shared" ca="1" si="4"/>
        <v>0</v>
      </c>
      <c r="BX20" s="22">
        <f t="shared" ca="1" si="4"/>
        <v>0</v>
      </c>
      <c r="BY20" s="22">
        <f t="shared" ca="1" si="4"/>
        <v>55656596.829999998</v>
      </c>
      <c r="BZ20" s="22">
        <f t="shared" ca="1" si="4"/>
        <v>0</v>
      </c>
      <c r="CA20" s="22">
        <f t="shared" ca="1" si="4"/>
        <v>0</v>
      </c>
      <c r="CB20" s="22">
        <f t="shared" ca="1" si="4"/>
        <v>0</v>
      </c>
      <c r="CC20" s="22">
        <f t="shared" ca="1" si="4"/>
        <v>0</v>
      </c>
      <c r="CD20" s="22">
        <f t="shared" ca="1" si="4"/>
        <v>0</v>
      </c>
      <c r="CE20" s="22">
        <f t="shared" ca="1" si="4"/>
        <v>0</v>
      </c>
      <c r="CF20" s="22">
        <f t="shared" ca="1" si="4"/>
        <v>0</v>
      </c>
      <c r="CG20" s="22">
        <f t="shared" ca="1" si="5"/>
        <v>0</v>
      </c>
      <c r="CH20" s="22">
        <f t="shared" ca="1" si="5"/>
        <v>0</v>
      </c>
      <c r="CI20" s="23">
        <f t="shared" ca="1" si="11"/>
        <v>7738853.71</v>
      </c>
      <c r="CJ20" s="22">
        <f t="shared" ca="1" si="6"/>
        <v>3545</v>
      </c>
      <c r="CK20" s="22">
        <f t="shared" ca="1" si="6"/>
        <v>0</v>
      </c>
      <c r="CL20" s="23">
        <f t="shared" ca="1" si="12"/>
        <v>909831.49999999988</v>
      </c>
      <c r="CM20" s="22">
        <f t="shared" ca="1" si="7"/>
        <v>245315.36</v>
      </c>
      <c r="CN20" s="22">
        <f t="shared" ca="1" si="7"/>
        <v>664516.1399999999</v>
      </c>
      <c r="CO20" s="23">
        <f t="shared" ca="1" si="13"/>
        <v>6825477.21</v>
      </c>
      <c r="CP20" s="22">
        <f t="shared" ca="1" si="8"/>
        <v>238410.32</v>
      </c>
      <c r="CQ20" s="22">
        <f t="shared" ca="1" si="8"/>
        <v>6587066.8899999997</v>
      </c>
      <c r="CR20" s="22">
        <f t="shared" ca="1" si="8"/>
        <v>49896.65</v>
      </c>
      <c r="CS20" s="22">
        <f t="shared" ca="1" si="8"/>
        <v>0</v>
      </c>
      <c r="CT20" s="22">
        <f t="shared" ca="1" si="8"/>
        <v>0</v>
      </c>
      <c r="CU20" s="23">
        <f t="shared" ca="1" si="9"/>
        <v>97025317.820000008</v>
      </c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</row>
    <row r="21" spans="1:226" ht="12.75" customHeight="1" x14ac:dyDescent="0.2">
      <c r="A21" s="66" t="s">
        <v>173</v>
      </c>
      <c r="B21" s="21">
        <v>1018</v>
      </c>
      <c r="C21" s="67" t="s">
        <v>146</v>
      </c>
      <c r="D21" s="23">
        <f t="shared" ca="1" si="10"/>
        <v>5930372.1700000055</v>
      </c>
      <c r="E21" s="22">
        <f t="shared" ca="1" si="0"/>
        <v>298316.33</v>
      </c>
      <c r="F21" s="22">
        <f t="shared" ca="1" si="0"/>
        <v>2788577.59</v>
      </c>
      <c r="G21" s="22">
        <f t="shared" ca="1" si="0"/>
        <v>2843478.2500000056</v>
      </c>
      <c r="H21" s="22">
        <f t="shared" ca="1" si="0"/>
        <v>0</v>
      </c>
      <c r="I21" s="22">
        <f t="shared" ca="1" si="0"/>
        <v>334466.77</v>
      </c>
      <c r="J21" s="22">
        <f t="shared" ca="1" si="0"/>
        <v>0</v>
      </c>
      <c r="K21" s="22">
        <f t="shared" ca="1" si="0"/>
        <v>0</v>
      </c>
      <c r="L21" s="22">
        <f t="shared" ca="1" si="0"/>
        <v>0</v>
      </c>
      <c r="M21" s="22">
        <f t="shared" ca="1" si="0"/>
        <v>0</v>
      </c>
      <c r="N21" s="22">
        <f t="shared" ca="1" si="0"/>
        <v>0</v>
      </c>
      <c r="O21" s="22">
        <f t="shared" ca="1" si="0"/>
        <v>0</v>
      </c>
      <c r="P21" s="22">
        <f t="shared" ca="1" si="0"/>
        <v>0</v>
      </c>
      <c r="Q21" s="22">
        <f t="shared" ca="1" si="0"/>
        <v>0</v>
      </c>
      <c r="R21" s="22">
        <f t="shared" ca="1" si="0"/>
        <v>0</v>
      </c>
      <c r="S21" s="22">
        <f t="shared" ca="1" si="0"/>
        <v>0</v>
      </c>
      <c r="T21" s="22">
        <f t="shared" ca="1" si="0"/>
        <v>0</v>
      </c>
      <c r="U21" s="22">
        <f t="shared" ca="1" si="1"/>
        <v>0</v>
      </c>
      <c r="V21" s="22">
        <f t="shared" ca="1" si="1"/>
        <v>2104116.62</v>
      </c>
      <c r="W21" s="22">
        <f t="shared" ca="1" si="1"/>
        <v>50567315.840000004</v>
      </c>
      <c r="X21" s="22">
        <f t="shared" ca="1" si="1"/>
        <v>0</v>
      </c>
      <c r="Y21" s="22">
        <f t="shared" ca="1" si="1"/>
        <v>5264.44</v>
      </c>
      <c r="Z21" s="22">
        <f t="shared" ca="1" si="1"/>
        <v>5007.08</v>
      </c>
      <c r="AA21" s="22">
        <f t="shared" ca="1" si="1"/>
        <v>0</v>
      </c>
      <c r="AB21" s="22">
        <f t="shared" ca="1" si="1"/>
        <v>0</v>
      </c>
      <c r="AC21" s="22">
        <f t="shared" ca="1" si="1"/>
        <v>3499.04</v>
      </c>
      <c r="AD21" s="22">
        <f t="shared" ca="1" si="1"/>
        <v>2922.82</v>
      </c>
      <c r="AE21" s="22">
        <f t="shared" ca="1" si="1"/>
        <v>0</v>
      </c>
      <c r="AF21" s="22">
        <f t="shared" ca="1" si="1"/>
        <v>0</v>
      </c>
      <c r="AG21" s="22">
        <f t="shared" ca="1" si="1"/>
        <v>0</v>
      </c>
      <c r="AH21" s="22">
        <f t="shared" ca="1" si="1"/>
        <v>0</v>
      </c>
      <c r="AI21" s="22">
        <f t="shared" ca="1" si="1"/>
        <v>0</v>
      </c>
      <c r="AJ21" s="22">
        <f t="shared" ca="1" si="1"/>
        <v>0</v>
      </c>
      <c r="AK21" s="22">
        <f t="shared" ca="1" si="2"/>
        <v>0</v>
      </c>
      <c r="AL21" s="22">
        <f t="shared" ca="1" si="2"/>
        <v>0</v>
      </c>
      <c r="AM21" s="22">
        <f t="shared" ca="1" si="2"/>
        <v>0</v>
      </c>
      <c r="AN21" s="22">
        <f t="shared" ca="1" si="2"/>
        <v>0</v>
      </c>
      <c r="AO21" s="22">
        <f t="shared" ca="1" si="2"/>
        <v>0</v>
      </c>
      <c r="AP21" s="22">
        <f t="shared" ca="1" si="2"/>
        <v>403.04</v>
      </c>
      <c r="AQ21" s="22">
        <f t="shared" ca="1" si="2"/>
        <v>0</v>
      </c>
      <c r="AR21" s="22">
        <f t="shared" ca="1" si="2"/>
        <v>0</v>
      </c>
      <c r="AS21" s="22">
        <f t="shared" ca="1" si="2"/>
        <v>0</v>
      </c>
      <c r="AT21" s="22">
        <f t="shared" ca="1" si="2"/>
        <v>0</v>
      </c>
      <c r="AU21" s="22">
        <f t="shared" ca="1" si="2"/>
        <v>0</v>
      </c>
      <c r="AV21" s="22">
        <f t="shared" ca="1" si="2"/>
        <v>0</v>
      </c>
      <c r="AW21" s="22">
        <f t="shared" ca="1" si="2"/>
        <v>0</v>
      </c>
      <c r="AX21" s="22">
        <f t="shared" ca="1" si="2"/>
        <v>0</v>
      </c>
      <c r="AY21" s="22">
        <f t="shared" ca="1" si="2"/>
        <v>0</v>
      </c>
      <c r="AZ21" s="22">
        <f t="shared" ca="1" si="2"/>
        <v>0</v>
      </c>
      <c r="BA21" s="22">
        <f t="shared" ca="1" si="3"/>
        <v>0</v>
      </c>
      <c r="BB21" s="22">
        <f t="shared" ca="1" si="3"/>
        <v>0</v>
      </c>
      <c r="BC21" s="22">
        <f t="shared" ca="1" si="3"/>
        <v>0</v>
      </c>
      <c r="BD21" s="22">
        <f t="shared" ca="1" si="3"/>
        <v>1293466.3800000001</v>
      </c>
      <c r="BE21" s="22">
        <f t="shared" ca="1" si="3"/>
        <v>0</v>
      </c>
      <c r="BF21" s="22">
        <f t="shared" ca="1" si="3"/>
        <v>0</v>
      </c>
      <c r="BG21" s="22">
        <f t="shared" ca="1" si="3"/>
        <v>0</v>
      </c>
      <c r="BH21" s="22">
        <f t="shared" ca="1" si="3"/>
        <v>0</v>
      </c>
      <c r="BI21" s="22">
        <f t="shared" ca="1" si="3"/>
        <v>0</v>
      </c>
      <c r="BJ21" s="22">
        <f t="shared" ca="1" si="3"/>
        <v>0</v>
      </c>
      <c r="BK21" s="22">
        <f t="shared" ca="1" si="3"/>
        <v>0</v>
      </c>
      <c r="BL21" s="22">
        <f t="shared" ca="1" si="3"/>
        <v>0</v>
      </c>
      <c r="BM21" s="22">
        <f t="shared" ca="1" si="3"/>
        <v>0</v>
      </c>
      <c r="BN21" s="22">
        <f t="shared" ca="1" si="3"/>
        <v>53944.5</v>
      </c>
      <c r="BO21" s="22">
        <f t="shared" ca="1" si="3"/>
        <v>0</v>
      </c>
      <c r="BP21" s="22">
        <f t="shared" ca="1" si="3"/>
        <v>38793.96</v>
      </c>
      <c r="BQ21" s="22">
        <f t="shared" ca="1" si="4"/>
        <v>0</v>
      </c>
      <c r="BR21" s="22">
        <f t="shared" ca="1" si="4"/>
        <v>7341.51</v>
      </c>
      <c r="BS21" s="22">
        <f t="shared" ca="1" si="4"/>
        <v>84650.66</v>
      </c>
      <c r="BT21" s="22">
        <f t="shared" ca="1" si="4"/>
        <v>0</v>
      </c>
      <c r="BU21" s="22">
        <f t="shared" ca="1" si="4"/>
        <v>0</v>
      </c>
      <c r="BV21" s="22">
        <f t="shared" ca="1" si="4"/>
        <v>0</v>
      </c>
      <c r="BW21" s="22">
        <f t="shared" ca="1" si="4"/>
        <v>0</v>
      </c>
      <c r="BX21" s="22">
        <f t="shared" ca="1" si="4"/>
        <v>0</v>
      </c>
      <c r="BY21" s="22">
        <f t="shared" ca="1" si="4"/>
        <v>0</v>
      </c>
      <c r="BZ21" s="22">
        <f t="shared" ca="1" si="4"/>
        <v>0</v>
      </c>
      <c r="CA21" s="22">
        <f t="shared" ca="1" si="4"/>
        <v>0</v>
      </c>
      <c r="CB21" s="22">
        <f t="shared" ca="1" si="4"/>
        <v>0</v>
      </c>
      <c r="CC21" s="22">
        <f t="shared" ca="1" si="4"/>
        <v>0</v>
      </c>
      <c r="CD21" s="22">
        <f t="shared" ca="1" si="4"/>
        <v>0</v>
      </c>
      <c r="CE21" s="22">
        <f t="shared" ca="1" si="4"/>
        <v>0</v>
      </c>
      <c r="CF21" s="22">
        <f t="shared" ca="1" si="4"/>
        <v>0</v>
      </c>
      <c r="CG21" s="22">
        <f t="shared" ca="1" si="5"/>
        <v>0</v>
      </c>
      <c r="CH21" s="22">
        <f t="shared" ca="1" si="5"/>
        <v>0</v>
      </c>
      <c r="CI21" s="23">
        <f t="shared" ca="1" si="11"/>
        <v>3166897.71</v>
      </c>
      <c r="CJ21" s="22">
        <f t="shared" ca="1" si="6"/>
        <v>0</v>
      </c>
      <c r="CK21" s="22">
        <f t="shared" ca="1" si="6"/>
        <v>0</v>
      </c>
      <c r="CL21" s="23">
        <f t="shared" ca="1" si="12"/>
        <v>3166897.71</v>
      </c>
      <c r="CM21" s="22">
        <f t="shared" ca="1" si="7"/>
        <v>3166897.71</v>
      </c>
      <c r="CN21" s="22">
        <f t="shared" ca="1" si="7"/>
        <v>0</v>
      </c>
      <c r="CO21" s="23">
        <f t="shared" ca="1" si="13"/>
        <v>0</v>
      </c>
      <c r="CP21" s="22">
        <f t="shared" ca="1" si="8"/>
        <v>0</v>
      </c>
      <c r="CQ21" s="22">
        <f t="shared" ca="1" si="8"/>
        <v>0</v>
      </c>
      <c r="CR21" s="22">
        <f t="shared" ca="1" si="8"/>
        <v>119599.28</v>
      </c>
      <c r="CS21" s="22">
        <f t="shared" ca="1" si="8"/>
        <v>0</v>
      </c>
      <c r="CT21" s="22">
        <f t="shared" ca="1" si="8"/>
        <v>0</v>
      </c>
      <c r="CU21" s="23">
        <f t="shared" ca="1" si="9"/>
        <v>63718061.820000008</v>
      </c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</row>
    <row r="22" spans="1:226" ht="12.75" customHeight="1" x14ac:dyDescent="0.2">
      <c r="A22" s="66" t="s">
        <v>175</v>
      </c>
      <c r="B22" s="21">
        <v>1020</v>
      </c>
      <c r="C22" s="67" t="s">
        <v>146</v>
      </c>
      <c r="D22" s="23">
        <f t="shared" ca="1" si="10"/>
        <v>19410453.040000003</v>
      </c>
      <c r="E22" s="22">
        <f t="shared" ca="1" si="0"/>
        <v>1012134.8</v>
      </c>
      <c r="F22" s="22">
        <f t="shared" ca="1" si="0"/>
        <v>17491122.370000001</v>
      </c>
      <c r="G22" s="22">
        <f t="shared" ca="1" si="0"/>
        <v>907195.87</v>
      </c>
      <c r="H22" s="22">
        <f t="shared" ca="1" si="0"/>
        <v>30239.59</v>
      </c>
      <c r="I22" s="22">
        <f t="shared" ca="1" si="0"/>
        <v>503695.78</v>
      </c>
      <c r="J22" s="22">
        <f t="shared" ca="1" si="0"/>
        <v>0</v>
      </c>
      <c r="K22" s="22">
        <f t="shared" ca="1" si="0"/>
        <v>0</v>
      </c>
      <c r="L22" s="22">
        <f t="shared" ca="1" si="0"/>
        <v>0</v>
      </c>
      <c r="M22" s="22">
        <f t="shared" ca="1" si="0"/>
        <v>0</v>
      </c>
      <c r="N22" s="22">
        <f t="shared" ca="1" si="0"/>
        <v>0</v>
      </c>
      <c r="O22" s="22">
        <f t="shared" ca="1" si="0"/>
        <v>31811172.719999999</v>
      </c>
      <c r="P22" s="22">
        <f t="shared" ca="1" si="0"/>
        <v>0</v>
      </c>
      <c r="Q22" s="22">
        <f t="shared" ca="1" si="0"/>
        <v>33475290.34</v>
      </c>
      <c r="R22" s="22">
        <f t="shared" ca="1" si="0"/>
        <v>0</v>
      </c>
      <c r="S22" s="22">
        <f t="shared" ca="1" si="0"/>
        <v>0</v>
      </c>
      <c r="T22" s="22">
        <f t="shared" ref="T22" ca="1" si="14">IFERROR(INDIRECT("'"&amp;$B$2&amp;"'!"&amp;ADDRESS(MATCH($B22,INDIRECT("'"&amp;$B$2&amp;"'!$B$1:$B$1095"),0),MATCH(T$5,INDIRECT("'"&amp;$B$2&amp;"'!5:5"),0))),0)</f>
        <v>178027635.22999999</v>
      </c>
      <c r="U22" s="22">
        <f t="shared" ca="1" si="1"/>
        <v>48246995.949999996</v>
      </c>
      <c r="V22" s="22">
        <f t="shared" ca="1" si="1"/>
        <v>4256908.4800000004</v>
      </c>
      <c r="W22" s="22">
        <f t="shared" ca="1" si="1"/>
        <v>62600539.32</v>
      </c>
      <c r="X22" s="22">
        <f t="shared" ca="1" si="1"/>
        <v>0</v>
      </c>
      <c r="Y22" s="22">
        <f t="shared" ca="1" si="1"/>
        <v>710634.78</v>
      </c>
      <c r="Z22" s="22">
        <f t="shared" ca="1" si="1"/>
        <v>25030333.690000001</v>
      </c>
      <c r="AA22" s="22">
        <f t="shared" ca="1" si="1"/>
        <v>0</v>
      </c>
      <c r="AB22" s="22">
        <f t="shared" ca="1" si="1"/>
        <v>0</v>
      </c>
      <c r="AC22" s="22">
        <f t="shared" ca="1" si="1"/>
        <v>0</v>
      </c>
      <c r="AD22" s="22">
        <f t="shared" ca="1" si="1"/>
        <v>10613.62</v>
      </c>
      <c r="AE22" s="22">
        <f t="shared" ca="1" si="1"/>
        <v>0</v>
      </c>
      <c r="AF22" s="22">
        <f t="shared" ca="1" si="1"/>
        <v>144459.5</v>
      </c>
      <c r="AG22" s="22">
        <f t="shared" ca="1" si="1"/>
        <v>177625618.28</v>
      </c>
      <c r="AH22" s="22">
        <f t="shared" ca="1" si="1"/>
        <v>143947748.56</v>
      </c>
      <c r="AI22" s="22">
        <f t="shared" ca="1" si="1"/>
        <v>4645710.82</v>
      </c>
      <c r="AJ22" s="22">
        <f t="shared" ref="AJ22:AY37" ca="1" si="15">IFERROR(INDIRECT("'"&amp;$B$2&amp;"'!"&amp;ADDRESS(MATCH($B22,INDIRECT("'"&amp;$B$2&amp;"'!$B$1:$B$1095"),0),MATCH(AJ$5,INDIRECT("'"&amp;$B$2&amp;"'!5:5"),0))),0)</f>
        <v>1429931.93</v>
      </c>
      <c r="AK22" s="22">
        <f t="shared" ca="1" si="15"/>
        <v>246.35</v>
      </c>
      <c r="AL22" s="22">
        <f t="shared" ca="1" si="15"/>
        <v>0</v>
      </c>
      <c r="AM22" s="22">
        <f t="shared" ca="1" si="15"/>
        <v>12011461.619999999</v>
      </c>
      <c r="AN22" s="22">
        <f t="shared" ca="1" si="15"/>
        <v>0</v>
      </c>
      <c r="AO22" s="22">
        <f t="shared" ca="1" si="15"/>
        <v>0</v>
      </c>
      <c r="AP22" s="22">
        <f t="shared" ca="1" si="15"/>
        <v>36805.19</v>
      </c>
      <c r="AQ22" s="22">
        <f t="shared" ca="1" si="15"/>
        <v>0</v>
      </c>
      <c r="AR22" s="22">
        <f t="shared" ca="1" si="15"/>
        <v>0</v>
      </c>
      <c r="AS22" s="22">
        <f t="shared" ca="1" si="15"/>
        <v>0</v>
      </c>
      <c r="AT22" s="22">
        <f t="shared" ca="1" si="15"/>
        <v>44352339.479999997</v>
      </c>
      <c r="AU22" s="22">
        <f t="shared" ca="1" si="15"/>
        <v>519462.37</v>
      </c>
      <c r="AV22" s="22">
        <f t="shared" ca="1" si="15"/>
        <v>0</v>
      </c>
      <c r="AW22" s="22">
        <f t="shared" ca="1" si="15"/>
        <v>0</v>
      </c>
      <c r="AX22" s="22">
        <f t="shared" ca="1" si="15"/>
        <v>0</v>
      </c>
      <c r="AY22" s="22">
        <f t="shared" ca="1" si="15"/>
        <v>0</v>
      </c>
      <c r="AZ22" s="22">
        <f t="shared" ca="1" si="2"/>
        <v>0</v>
      </c>
      <c r="BA22" s="22">
        <f t="shared" ca="1" si="3"/>
        <v>0</v>
      </c>
      <c r="BB22" s="22">
        <f t="shared" ca="1" si="3"/>
        <v>0</v>
      </c>
      <c r="BC22" s="22">
        <f t="shared" ca="1" si="3"/>
        <v>0</v>
      </c>
      <c r="BD22" s="22">
        <f t="shared" ca="1" si="3"/>
        <v>698493.79</v>
      </c>
      <c r="BE22" s="22">
        <f t="shared" ca="1" si="3"/>
        <v>0</v>
      </c>
      <c r="BF22" s="22">
        <f t="shared" ca="1" si="3"/>
        <v>0</v>
      </c>
      <c r="BG22" s="22">
        <f t="shared" ca="1" si="3"/>
        <v>0</v>
      </c>
      <c r="BH22" s="22">
        <f t="shared" ca="1" si="3"/>
        <v>1429.67</v>
      </c>
      <c r="BI22" s="22">
        <f t="shared" ca="1" si="3"/>
        <v>0</v>
      </c>
      <c r="BJ22" s="22">
        <f t="shared" ca="1" si="3"/>
        <v>0</v>
      </c>
      <c r="BK22" s="22">
        <f t="shared" ca="1" si="3"/>
        <v>0</v>
      </c>
      <c r="BL22" s="22">
        <f t="shared" ca="1" si="3"/>
        <v>2563.04</v>
      </c>
      <c r="BM22" s="22">
        <f t="shared" ca="1" si="3"/>
        <v>0</v>
      </c>
      <c r="BN22" s="22">
        <f t="shared" ca="1" si="3"/>
        <v>231030.09</v>
      </c>
      <c r="BO22" s="22">
        <f t="shared" ca="1" si="3"/>
        <v>0</v>
      </c>
      <c r="BP22" s="22">
        <f t="shared" ref="BP22:CE37" ca="1" si="16">IFERROR(INDIRECT("'"&amp;$B$2&amp;"'!"&amp;ADDRESS(MATCH($B22,INDIRECT("'"&amp;$B$2&amp;"'!$B$1:$B$1095"),0),MATCH(BP$5,INDIRECT("'"&amp;$B$2&amp;"'!5:5"),0))),0)</f>
        <v>853274</v>
      </c>
      <c r="BQ22" s="22">
        <f t="shared" ca="1" si="16"/>
        <v>461187</v>
      </c>
      <c r="BR22" s="22">
        <f t="shared" ca="1" si="16"/>
        <v>1931979.32</v>
      </c>
      <c r="BS22" s="22">
        <f t="shared" ca="1" si="16"/>
        <v>12177873.33</v>
      </c>
      <c r="BT22" s="22">
        <f t="shared" ca="1" si="16"/>
        <v>0</v>
      </c>
      <c r="BU22" s="22">
        <f t="shared" ca="1" si="16"/>
        <v>0</v>
      </c>
      <c r="BV22" s="22">
        <f t="shared" ca="1" si="16"/>
        <v>0</v>
      </c>
      <c r="BW22" s="22">
        <f t="shared" ca="1" si="16"/>
        <v>1016900.42</v>
      </c>
      <c r="BX22" s="22">
        <f t="shared" ca="1" si="16"/>
        <v>0</v>
      </c>
      <c r="BY22" s="22">
        <f t="shared" ca="1" si="16"/>
        <v>0</v>
      </c>
      <c r="BZ22" s="22">
        <f t="shared" ca="1" si="16"/>
        <v>32977798.73</v>
      </c>
      <c r="CA22" s="22">
        <f t="shared" ca="1" si="16"/>
        <v>1073670569.67</v>
      </c>
      <c r="CB22" s="22">
        <f t="shared" ca="1" si="16"/>
        <v>5142165.7</v>
      </c>
      <c r="CC22" s="22">
        <f t="shared" ca="1" si="16"/>
        <v>243416414.38</v>
      </c>
      <c r="CD22" s="22">
        <f t="shared" ca="1" si="16"/>
        <v>0</v>
      </c>
      <c r="CE22" s="22">
        <f t="shared" ca="1" si="16"/>
        <v>0</v>
      </c>
      <c r="CF22" s="22">
        <f t="shared" ca="1" si="4"/>
        <v>4478899.17</v>
      </c>
      <c r="CG22" s="22">
        <f t="shared" ca="1" si="5"/>
        <v>34861192.210000001</v>
      </c>
      <c r="CH22" s="22">
        <f t="shared" ca="1" si="5"/>
        <v>0</v>
      </c>
      <c r="CI22" s="23">
        <f t="shared" ca="1" si="11"/>
        <v>3411674482.29</v>
      </c>
      <c r="CJ22" s="22">
        <f t="shared" ca="1" si="6"/>
        <v>0</v>
      </c>
      <c r="CK22" s="22">
        <f t="shared" ca="1" si="6"/>
        <v>43048</v>
      </c>
      <c r="CL22" s="23">
        <f t="shared" ca="1" si="12"/>
        <v>813000150.49000001</v>
      </c>
      <c r="CM22" s="22">
        <f t="shared" ca="1" si="7"/>
        <v>-7912.93</v>
      </c>
      <c r="CN22" s="22">
        <f t="shared" ca="1" si="7"/>
        <v>813008063.41999996</v>
      </c>
      <c r="CO22" s="23">
        <f t="shared" ca="1" si="13"/>
        <v>2598631283.8000002</v>
      </c>
      <c r="CP22" s="22">
        <f t="shared" ca="1" si="8"/>
        <v>1765573.04</v>
      </c>
      <c r="CQ22" s="22">
        <f t="shared" ca="1" si="8"/>
        <v>2596865710.7600002</v>
      </c>
      <c r="CR22" s="22">
        <f t="shared" ca="1" si="8"/>
        <v>660354.78</v>
      </c>
      <c r="CS22" s="22">
        <f t="shared" ca="1" si="8"/>
        <v>0</v>
      </c>
      <c r="CT22" s="22">
        <f t="shared" ca="1" si="8"/>
        <v>0</v>
      </c>
      <c r="CU22" s="23">
        <f t="shared" ca="1" si="9"/>
        <v>5613084904.2299995</v>
      </c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</row>
    <row r="23" spans="1:226" ht="12.75" customHeight="1" x14ac:dyDescent="0.2">
      <c r="A23" s="66" t="s">
        <v>177</v>
      </c>
      <c r="B23" s="21">
        <v>1022</v>
      </c>
      <c r="C23" s="67" t="s">
        <v>146</v>
      </c>
      <c r="D23" s="23">
        <f ca="1">+E23+F23+G23</f>
        <v>49229407.070000008</v>
      </c>
      <c r="E23" s="22">
        <f t="shared" ref="E23:T38" ca="1" si="17">IFERROR(INDIRECT("'"&amp;$B$2&amp;"'!"&amp;ADDRESS(MATCH($B23,INDIRECT("'"&amp;$B$2&amp;"'!$B$1:$B$1095"),0),MATCH(E$5,INDIRECT("'"&amp;$B$2&amp;"'!5:5"),0))),0)</f>
        <v>309720.13999999996</v>
      </c>
      <c r="F23" s="22">
        <f t="shared" ca="1" si="17"/>
        <v>16998566.939299781</v>
      </c>
      <c r="G23" s="22">
        <f t="shared" ca="1" si="17"/>
        <v>31921119.990700223</v>
      </c>
      <c r="H23" s="22">
        <f t="shared" ca="1" si="17"/>
        <v>0</v>
      </c>
      <c r="I23" s="22">
        <f t="shared" ca="1" si="17"/>
        <v>99988.51</v>
      </c>
      <c r="J23" s="22">
        <f t="shared" ca="1" si="17"/>
        <v>0</v>
      </c>
      <c r="K23" s="22">
        <f t="shared" ca="1" si="17"/>
        <v>0</v>
      </c>
      <c r="L23" s="22">
        <f t="shared" ca="1" si="17"/>
        <v>0</v>
      </c>
      <c r="M23" s="22">
        <f t="shared" ca="1" si="17"/>
        <v>0</v>
      </c>
      <c r="N23" s="22">
        <f t="shared" ca="1" si="17"/>
        <v>0</v>
      </c>
      <c r="O23" s="22">
        <f t="shared" ca="1" si="17"/>
        <v>58097846.060000002</v>
      </c>
      <c r="P23" s="22">
        <f t="shared" ca="1" si="17"/>
        <v>0</v>
      </c>
      <c r="Q23" s="22">
        <f t="shared" ca="1" si="17"/>
        <v>111181.65</v>
      </c>
      <c r="R23" s="22">
        <f t="shared" ca="1" si="17"/>
        <v>0</v>
      </c>
      <c r="S23" s="22">
        <f t="shared" ca="1" si="17"/>
        <v>0</v>
      </c>
      <c r="T23" s="22">
        <f t="shared" ca="1" si="17"/>
        <v>919628.16999999993</v>
      </c>
      <c r="U23" s="22">
        <f t="shared" ref="U23:AJ38" ca="1" si="18">IFERROR(INDIRECT("'"&amp;$B$2&amp;"'!"&amp;ADDRESS(MATCH($B23,INDIRECT("'"&amp;$B$2&amp;"'!$B$1:$B$1095"),0),MATCH(U$5,INDIRECT("'"&amp;$B$2&amp;"'!5:5"),0))),0)</f>
        <v>11550.78</v>
      </c>
      <c r="V23" s="22">
        <f t="shared" ca="1" si="18"/>
        <v>175644</v>
      </c>
      <c r="W23" s="22">
        <f t="shared" ca="1" si="18"/>
        <v>1102020.3500000003</v>
      </c>
      <c r="X23" s="22">
        <f t="shared" ca="1" si="18"/>
        <v>0</v>
      </c>
      <c r="Y23" s="22">
        <f t="shared" ca="1" si="18"/>
        <v>75760.2</v>
      </c>
      <c r="Z23" s="22">
        <f t="shared" ca="1" si="18"/>
        <v>2500438.2999999998</v>
      </c>
      <c r="AA23" s="22">
        <f t="shared" ca="1" si="18"/>
        <v>0</v>
      </c>
      <c r="AB23" s="22">
        <f t="shared" ca="1" si="18"/>
        <v>0</v>
      </c>
      <c r="AC23" s="22">
        <f t="shared" ca="1" si="18"/>
        <v>0</v>
      </c>
      <c r="AD23" s="22">
        <f t="shared" ca="1" si="18"/>
        <v>40</v>
      </c>
      <c r="AE23" s="22">
        <f t="shared" ca="1" si="18"/>
        <v>0</v>
      </c>
      <c r="AF23" s="22">
        <f t="shared" ca="1" si="18"/>
        <v>0</v>
      </c>
      <c r="AG23" s="22">
        <f t="shared" ca="1" si="18"/>
        <v>0</v>
      </c>
      <c r="AH23" s="22">
        <f t="shared" ca="1" si="18"/>
        <v>0</v>
      </c>
      <c r="AI23" s="22">
        <f t="shared" ca="1" si="18"/>
        <v>0</v>
      </c>
      <c r="AJ23" s="22">
        <f t="shared" ca="1" si="15"/>
        <v>0</v>
      </c>
      <c r="AK23" s="22">
        <f t="shared" ca="1" si="15"/>
        <v>0</v>
      </c>
      <c r="AL23" s="22">
        <f t="shared" ca="1" si="15"/>
        <v>0</v>
      </c>
      <c r="AM23" s="22">
        <f t="shared" ca="1" si="15"/>
        <v>41175.880000000005</v>
      </c>
      <c r="AN23" s="22">
        <f t="shared" ca="1" si="15"/>
        <v>0</v>
      </c>
      <c r="AO23" s="22">
        <f t="shared" ca="1" si="15"/>
        <v>0</v>
      </c>
      <c r="AP23" s="22">
        <f t="shared" ca="1" si="15"/>
        <v>0</v>
      </c>
      <c r="AQ23" s="22">
        <f t="shared" ca="1" si="15"/>
        <v>0</v>
      </c>
      <c r="AR23" s="22">
        <f t="shared" ca="1" si="15"/>
        <v>0</v>
      </c>
      <c r="AS23" s="22">
        <f t="shared" ca="1" si="15"/>
        <v>0</v>
      </c>
      <c r="AT23" s="22">
        <f t="shared" ca="1" si="15"/>
        <v>0</v>
      </c>
      <c r="AU23" s="22">
        <f t="shared" ca="1" si="15"/>
        <v>0</v>
      </c>
      <c r="AV23" s="22">
        <f t="shared" ca="1" si="15"/>
        <v>0</v>
      </c>
      <c r="AW23" s="22">
        <f t="shared" ca="1" si="15"/>
        <v>0</v>
      </c>
      <c r="AX23" s="22">
        <f t="shared" ca="1" si="15"/>
        <v>0</v>
      </c>
      <c r="AY23" s="22">
        <f t="shared" ca="1" si="15"/>
        <v>0</v>
      </c>
      <c r="AZ23" s="22">
        <f t="shared" ref="AZ23:BO38" ca="1" si="19">IFERROR(INDIRECT("'"&amp;$B$2&amp;"'!"&amp;ADDRESS(MATCH($B23,INDIRECT("'"&amp;$B$2&amp;"'!$B$1:$B$1095"),0),MATCH(AZ$5,INDIRECT("'"&amp;$B$2&amp;"'!5:5"),0))),0)</f>
        <v>0</v>
      </c>
      <c r="BA23" s="22">
        <f t="shared" ca="1" si="19"/>
        <v>0</v>
      </c>
      <c r="BB23" s="22">
        <f t="shared" ca="1" si="19"/>
        <v>0</v>
      </c>
      <c r="BC23" s="22">
        <f t="shared" ca="1" si="19"/>
        <v>0</v>
      </c>
      <c r="BD23" s="22">
        <f t="shared" ca="1" si="19"/>
        <v>5015.67</v>
      </c>
      <c r="BE23" s="22">
        <f t="shared" ca="1" si="19"/>
        <v>0</v>
      </c>
      <c r="BF23" s="22">
        <f t="shared" ca="1" si="19"/>
        <v>0</v>
      </c>
      <c r="BG23" s="22">
        <f t="shared" ca="1" si="19"/>
        <v>0</v>
      </c>
      <c r="BH23" s="22">
        <f t="shared" ca="1" si="19"/>
        <v>0</v>
      </c>
      <c r="BI23" s="22">
        <f t="shared" ca="1" si="19"/>
        <v>0</v>
      </c>
      <c r="BJ23" s="22">
        <f t="shared" ca="1" si="19"/>
        <v>0</v>
      </c>
      <c r="BK23" s="22">
        <f t="shared" ca="1" si="19"/>
        <v>0</v>
      </c>
      <c r="BL23" s="22">
        <f t="shared" ca="1" si="19"/>
        <v>0</v>
      </c>
      <c r="BM23" s="22">
        <f t="shared" ca="1" si="19"/>
        <v>0</v>
      </c>
      <c r="BN23" s="22">
        <f t="shared" ca="1" si="19"/>
        <v>578.85000000000025</v>
      </c>
      <c r="BO23" s="22">
        <f t="shared" ca="1" si="19"/>
        <v>0</v>
      </c>
      <c r="BP23" s="22">
        <f t="shared" ca="1" si="16"/>
        <v>7496294.1999999899</v>
      </c>
      <c r="BQ23" s="22">
        <f t="shared" ca="1" si="16"/>
        <v>1236277.4399999904</v>
      </c>
      <c r="BR23" s="22">
        <f t="shared" ca="1" si="16"/>
        <v>2850989.37</v>
      </c>
      <c r="BS23" s="22">
        <f t="shared" ca="1" si="16"/>
        <v>577745.23</v>
      </c>
      <c r="BT23" s="22">
        <f t="shared" ca="1" si="16"/>
        <v>0</v>
      </c>
      <c r="BU23" s="22">
        <f t="shared" ca="1" si="16"/>
        <v>0</v>
      </c>
      <c r="BV23" s="22">
        <f t="shared" ca="1" si="16"/>
        <v>0</v>
      </c>
      <c r="BW23" s="22">
        <f t="shared" ca="1" si="16"/>
        <v>0</v>
      </c>
      <c r="BX23" s="22">
        <f t="shared" ca="1" si="16"/>
        <v>0</v>
      </c>
      <c r="BY23" s="22">
        <f t="shared" ca="1" si="16"/>
        <v>0</v>
      </c>
      <c r="BZ23" s="22">
        <f t="shared" ca="1" si="16"/>
        <v>0</v>
      </c>
      <c r="CA23" s="22">
        <f t="shared" ca="1" si="16"/>
        <v>0</v>
      </c>
      <c r="CB23" s="22">
        <f t="shared" ca="1" si="16"/>
        <v>0</v>
      </c>
      <c r="CC23" s="22">
        <f t="shared" ca="1" si="16"/>
        <v>0</v>
      </c>
      <c r="CD23" s="22">
        <f t="shared" ca="1" si="16"/>
        <v>0</v>
      </c>
      <c r="CE23" s="22">
        <f t="shared" ca="1" si="16"/>
        <v>0</v>
      </c>
      <c r="CF23" s="22">
        <f t="shared" ref="CF23:CH36" ca="1" si="20">IFERROR(INDIRECT("'"&amp;$B$2&amp;"'!"&amp;ADDRESS(MATCH($B23,INDIRECT("'"&amp;$B$2&amp;"'!$B$1:$B$1095"),0),MATCH(CF$5,INDIRECT("'"&amp;$B$2&amp;"'!5:5"),0))),0)</f>
        <v>0</v>
      </c>
      <c r="CG23" s="22">
        <f t="shared" ca="1" si="20"/>
        <v>0</v>
      </c>
      <c r="CH23" s="22">
        <f t="shared" ca="1" si="20"/>
        <v>0</v>
      </c>
      <c r="CI23" s="23">
        <f ca="1">CJ23+CK23+CL23+CO23</f>
        <v>441882.23000000004</v>
      </c>
      <c r="CJ23" s="22">
        <f t="shared" ref="CJ23:CK42" ca="1" si="21">IFERROR(INDIRECT("'"&amp;$B$2&amp;"'!"&amp;ADDRESS(MATCH($B23,INDIRECT("'"&amp;$B$2&amp;"'!$B$1:$B$1095"),0),MATCH(CJ$5,INDIRECT("'"&amp;$B$2&amp;"'!5:5"),0))),0)</f>
        <v>0</v>
      </c>
      <c r="CK23" s="22">
        <f t="shared" ca="1" si="21"/>
        <v>0</v>
      </c>
      <c r="CL23" s="23">
        <f ca="1">+CM23+CN23</f>
        <v>379362.23000000004</v>
      </c>
      <c r="CM23" s="22">
        <f t="shared" ref="CM23:CN42" ca="1" si="22">IFERROR(INDIRECT("'"&amp;$B$2&amp;"'!"&amp;ADDRESS(MATCH($B23,INDIRECT("'"&amp;$B$2&amp;"'!$B$1:$B$1095"),0),MATCH(CM$5,INDIRECT("'"&amp;$B$2&amp;"'!5:5"),0))),0)</f>
        <v>28942</v>
      </c>
      <c r="CN23" s="22">
        <f t="shared" ca="1" si="22"/>
        <v>350420.23000000004</v>
      </c>
      <c r="CO23" s="23">
        <f ca="1">+CP23+CQ23</f>
        <v>62520</v>
      </c>
      <c r="CP23" s="22">
        <f t="shared" ref="CP23:CT38" ca="1" si="23">IFERROR(INDIRECT("'"&amp;$B$2&amp;"'!"&amp;ADDRESS(MATCH($B23,INDIRECT("'"&amp;$B$2&amp;"'!$B$1:$B$1095"),0),MATCH(CP$5,INDIRECT("'"&amp;$B$2&amp;"'!5:5"),0))),0)</f>
        <v>0</v>
      </c>
      <c r="CQ23" s="22">
        <f t="shared" ca="1" si="23"/>
        <v>62520</v>
      </c>
      <c r="CR23" s="22">
        <f t="shared" ca="1" si="23"/>
        <v>6566907.1699997699</v>
      </c>
      <c r="CS23" s="22">
        <f t="shared" ca="1" si="23"/>
        <v>0</v>
      </c>
      <c r="CT23" s="22">
        <f t="shared" ca="1" si="23"/>
        <v>0</v>
      </c>
      <c r="CU23" s="23">
        <f t="shared" ca="1" si="9"/>
        <v>131540371.12999979</v>
      </c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</row>
    <row r="24" spans="1:226" ht="12.75" customHeight="1" x14ac:dyDescent="0.2">
      <c r="A24" s="66" t="s">
        <v>179</v>
      </c>
      <c r="B24" s="21">
        <v>1025</v>
      </c>
      <c r="C24" s="67" t="s">
        <v>146</v>
      </c>
      <c r="D24" s="23">
        <f ca="1">+E24+F24+G24</f>
        <v>9239384.0400000438</v>
      </c>
      <c r="E24" s="22">
        <f t="shared" ca="1" si="17"/>
        <v>267539.69999998447</v>
      </c>
      <c r="F24" s="22">
        <f t="shared" ca="1" si="17"/>
        <v>8638567.4700000603</v>
      </c>
      <c r="G24" s="22">
        <f t="shared" ca="1" si="17"/>
        <v>333276.87</v>
      </c>
      <c r="H24" s="22">
        <f t="shared" ca="1" si="17"/>
        <v>0</v>
      </c>
      <c r="I24" s="22">
        <f t="shared" ca="1" si="17"/>
        <v>116984.91</v>
      </c>
      <c r="J24" s="22">
        <f t="shared" ca="1" si="17"/>
        <v>37028.51</v>
      </c>
      <c r="K24" s="22">
        <f t="shared" ca="1" si="17"/>
        <v>0</v>
      </c>
      <c r="L24" s="22">
        <f t="shared" ca="1" si="17"/>
        <v>0</v>
      </c>
      <c r="M24" s="22">
        <f t="shared" ca="1" si="17"/>
        <v>0</v>
      </c>
      <c r="N24" s="22">
        <f t="shared" ca="1" si="17"/>
        <v>0</v>
      </c>
      <c r="O24" s="22">
        <f t="shared" ca="1" si="17"/>
        <v>4597858.0599999996</v>
      </c>
      <c r="P24" s="22">
        <f t="shared" ca="1" si="17"/>
        <v>0</v>
      </c>
      <c r="Q24" s="22">
        <f t="shared" ca="1" si="17"/>
        <v>0</v>
      </c>
      <c r="R24" s="22">
        <f t="shared" ca="1" si="17"/>
        <v>0</v>
      </c>
      <c r="S24" s="22">
        <f t="shared" ca="1" si="17"/>
        <v>0</v>
      </c>
      <c r="T24" s="22">
        <f t="shared" ca="1" si="17"/>
        <v>2373399.2599999998</v>
      </c>
      <c r="U24" s="22">
        <f t="shared" ca="1" si="18"/>
        <v>0</v>
      </c>
      <c r="V24" s="22">
        <f t="shared" ca="1" si="18"/>
        <v>891263.1</v>
      </c>
      <c r="W24" s="22">
        <f t="shared" ca="1" si="18"/>
        <v>1898105.57</v>
      </c>
      <c r="X24" s="22">
        <f t="shared" ca="1" si="18"/>
        <v>0</v>
      </c>
      <c r="Y24" s="22">
        <f t="shared" ca="1" si="18"/>
        <v>1687178.0100000501</v>
      </c>
      <c r="Z24" s="22">
        <f t="shared" ca="1" si="18"/>
        <v>1123831.55</v>
      </c>
      <c r="AA24" s="22">
        <f t="shared" ca="1" si="18"/>
        <v>0</v>
      </c>
      <c r="AB24" s="22">
        <f t="shared" ca="1" si="18"/>
        <v>0</v>
      </c>
      <c r="AC24" s="22">
        <f t="shared" ca="1" si="18"/>
        <v>233714.889999999</v>
      </c>
      <c r="AD24" s="22">
        <f t="shared" ca="1" si="18"/>
        <v>1083171.8</v>
      </c>
      <c r="AE24" s="22">
        <f t="shared" ca="1" si="18"/>
        <v>0</v>
      </c>
      <c r="AF24" s="22">
        <f t="shared" ca="1" si="18"/>
        <v>4500</v>
      </c>
      <c r="AG24" s="22">
        <f t="shared" ca="1" si="18"/>
        <v>0</v>
      </c>
      <c r="AH24" s="22">
        <f t="shared" ca="1" si="18"/>
        <v>0</v>
      </c>
      <c r="AI24" s="22">
        <f t="shared" ca="1" si="18"/>
        <v>0</v>
      </c>
      <c r="AJ24" s="22">
        <f t="shared" ca="1" si="15"/>
        <v>640</v>
      </c>
      <c r="AK24" s="22">
        <f t="shared" ca="1" si="15"/>
        <v>0</v>
      </c>
      <c r="AL24" s="22">
        <f t="shared" ca="1" si="15"/>
        <v>0</v>
      </c>
      <c r="AM24" s="22">
        <f t="shared" ca="1" si="15"/>
        <v>1546.28</v>
      </c>
      <c r="AN24" s="22">
        <f t="shared" ca="1" si="15"/>
        <v>0</v>
      </c>
      <c r="AO24" s="22">
        <f t="shared" ca="1" si="15"/>
        <v>0</v>
      </c>
      <c r="AP24" s="22">
        <f t="shared" ca="1" si="15"/>
        <v>1212808.97</v>
      </c>
      <c r="AQ24" s="22">
        <f t="shared" ca="1" si="15"/>
        <v>0</v>
      </c>
      <c r="AR24" s="22">
        <f t="shared" ca="1" si="15"/>
        <v>0</v>
      </c>
      <c r="AS24" s="22">
        <f t="shared" ca="1" si="15"/>
        <v>0</v>
      </c>
      <c r="AT24" s="22">
        <f t="shared" ca="1" si="15"/>
        <v>28115058.5099998</v>
      </c>
      <c r="AU24" s="22">
        <f t="shared" ca="1" si="15"/>
        <v>1748168.94000004</v>
      </c>
      <c r="AV24" s="22">
        <f t="shared" ca="1" si="15"/>
        <v>1748959.91000006</v>
      </c>
      <c r="AW24" s="22">
        <f t="shared" ca="1" si="15"/>
        <v>0</v>
      </c>
      <c r="AX24" s="22">
        <f t="shared" ca="1" si="15"/>
        <v>0</v>
      </c>
      <c r="AY24" s="22">
        <f t="shared" ca="1" si="15"/>
        <v>0</v>
      </c>
      <c r="AZ24" s="22">
        <f t="shared" ca="1" si="19"/>
        <v>0</v>
      </c>
      <c r="BA24" s="22">
        <f t="shared" ca="1" si="19"/>
        <v>0</v>
      </c>
      <c r="BB24" s="22">
        <f t="shared" ca="1" si="19"/>
        <v>0</v>
      </c>
      <c r="BC24" s="22">
        <f t="shared" ca="1" si="19"/>
        <v>0</v>
      </c>
      <c r="BD24" s="22">
        <f t="shared" ca="1" si="19"/>
        <v>3041093.7900000401</v>
      </c>
      <c r="BE24" s="22">
        <f t="shared" ca="1" si="19"/>
        <v>0</v>
      </c>
      <c r="BF24" s="22">
        <f t="shared" ca="1" si="19"/>
        <v>0</v>
      </c>
      <c r="BG24" s="22">
        <f t="shared" ca="1" si="19"/>
        <v>0</v>
      </c>
      <c r="BH24" s="22">
        <f t="shared" ca="1" si="19"/>
        <v>0</v>
      </c>
      <c r="BI24" s="22">
        <f t="shared" ca="1" si="19"/>
        <v>0</v>
      </c>
      <c r="BJ24" s="22">
        <f t="shared" ca="1" si="19"/>
        <v>0</v>
      </c>
      <c r="BK24" s="22">
        <f t="shared" ca="1" si="19"/>
        <v>0</v>
      </c>
      <c r="BL24" s="22">
        <f t="shared" ca="1" si="19"/>
        <v>0</v>
      </c>
      <c r="BM24" s="22">
        <f t="shared" ca="1" si="19"/>
        <v>0</v>
      </c>
      <c r="BN24" s="22">
        <f t="shared" ca="1" si="19"/>
        <v>13214.28</v>
      </c>
      <c r="BO24" s="22">
        <f t="shared" ca="1" si="19"/>
        <v>0</v>
      </c>
      <c r="BP24" s="22">
        <f t="shared" ca="1" si="16"/>
        <v>4047254.91</v>
      </c>
      <c r="BQ24" s="22">
        <f t="shared" ca="1" si="16"/>
        <v>0</v>
      </c>
      <c r="BR24" s="22">
        <f t="shared" ca="1" si="16"/>
        <v>1189982.93</v>
      </c>
      <c r="BS24" s="22">
        <f t="shared" ca="1" si="16"/>
        <v>4593213.1099998197</v>
      </c>
      <c r="BT24" s="22">
        <f t="shared" ca="1" si="16"/>
        <v>0</v>
      </c>
      <c r="BU24" s="22">
        <f t="shared" ca="1" si="16"/>
        <v>0</v>
      </c>
      <c r="BV24" s="22">
        <f t="shared" ca="1" si="16"/>
        <v>0</v>
      </c>
      <c r="BW24" s="22">
        <f t="shared" ca="1" si="16"/>
        <v>0</v>
      </c>
      <c r="BX24" s="22">
        <f t="shared" ca="1" si="16"/>
        <v>0</v>
      </c>
      <c r="BY24" s="22">
        <f t="shared" ca="1" si="16"/>
        <v>0</v>
      </c>
      <c r="BZ24" s="22">
        <f t="shared" ca="1" si="16"/>
        <v>0</v>
      </c>
      <c r="CA24" s="22">
        <f t="shared" ca="1" si="16"/>
        <v>8266.8700000000008</v>
      </c>
      <c r="CB24" s="22">
        <f t="shared" ca="1" si="16"/>
        <v>0</v>
      </c>
      <c r="CC24" s="22">
        <f t="shared" ca="1" si="16"/>
        <v>14235480.26</v>
      </c>
      <c r="CD24" s="22">
        <f t="shared" ca="1" si="16"/>
        <v>0</v>
      </c>
      <c r="CE24" s="22">
        <f t="shared" ca="1" si="16"/>
        <v>0</v>
      </c>
      <c r="CF24" s="22">
        <f t="shared" ca="1" si="20"/>
        <v>0</v>
      </c>
      <c r="CG24" s="22">
        <f t="shared" ca="1" si="20"/>
        <v>0</v>
      </c>
      <c r="CH24" s="22">
        <f t="shared" ca="1" si="20"/>
        <v>600</v>
      </c>
      <c r="CI24" s="23">
        <f ca="1">CJ24+CK24+CL24+CO24</f>
        <v>96932962.539999992</v>
      </c>
      <c r="CJ24" s="22">
        <f t="shared" ca="1" si="21"/>
        <v>1500</v>
      </c>
      <c r="CK24" s="22">
        <f t="shared" ca="1" si="21"/>
        <v>0</v>
      </c>
      <c r="CL24" s="23">
        <f ca="1">+CM24+CN24</f>
        <v>89781113.579999998</v>
      </c>
      <c r="CM24" s="22">
        <f t="shared" ca="1" si="22"/>
        <v>0</v>
      </c>
      <c r="CN24" s="22">
        <f t="shared" ca="1" si="22"/>
        <v>89781113.579999998</v>
      </c>
      <c r="CO24" s="23">
        <f ca="1">+CP24+CQ24</f>
        <v>7150348.96</v>
      </c>
      <c r="CP24" s="22">
        <f t="shared" ca="1" si="23"/>
        <v>484275.34</v>
      </c>
      <c r="CQ24" s="22">
        <f t="shared" ca="1" si="23"/>
        <v>6666073.6200000001</v>
      </c>
      <c r="CR24" s="22">
        <f t="shared" ca="1" si="23"/>
        <v>16058.11</v>
      </c>
      <c r="CS24" s="22">
        <f t="shared" ca="1" si="23"/>
        <v>0</v>
      </c>
      <c r="CT24" s="22">
        <f t="shared" ca="1" si="23"/>
        <v>0</v>
      </c>
      <c r="CU24" s="23">
        <f t="shared" ca="1" si="9"/>
        <v>180191729.10999987</v>
      </c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</row>
    <row r="25" spans="1:226" ht="12.75" customHeight="1" x14ac:dyDescent="0.2">
      <c r="A25" s="66" t="s">
        <v>181</v>
      </c>
      <c r="B25" s="21">
        <v>1027</v>
      </c>
      <c r="C25" s="67" t="s">
        <v>146</v>
      </c>
      <c r="D25" s="23">
        <f t="shared" ref="D25:D76" ca="1" si="24">+E25+F25+G25</f>
        <v>6020.1</v>
      </c>
      <c r="E25" s="22">
        <f t="shared" ca="1" si="17"/>
        <v>4163.42</v>
      </c>
      <c r="F25" s="22">
        <f t="shared" ca="1" si="17"/>
        <v>1856.68</v>
      </c>
      <c r="G25" s="22">
        <f t="shared" ca="1" si="17"/>
        <v>0</v>
      </c>
      <c r="H25" s="22">
        <f t="shared" ca="1" si="17"/>
        <v>1</v>
      </c>
      <c r="I25" s="22">
        <f t="shared" ca="1" si="17"/>
        <v>14183.82</v>
      </c>
      <c r="J25" s="22">
        <f t="shared" ca="1" si="17"/>
        <v>0</v>
      </c>
      <c r="K25" s="22">
        <f t="shared" ca="1" si="17"/>
        <v>0</v>
      </c>
      <c r="L25" s="22">
        <f t="shared" ca="1" si="17"/>
        <v>0</v>
      </c>
      <c r="M25" s="22">
        <f t="shared" ca="1" si="17"/>
        <v>0</v>
      </c>
      <c r="N25" s="22">
        <f t="shared" ca="1" si="17"/>
        <v>0</v>
      </c>
      <c r="O25" s="22">
        <f t="shared" ca="1" si="17"/>
        <v>0</v>
      </c>
      <c r="P25" s="22">
        <f t="shared" ca="1" si="17"/>
        <v>0</v>
      </c>
      <c r="Q25" s="22">
        <f t="shared" ca="1" si="17"/>
        <v>0</v>
      </c>
      <c r="R25" s="22">
        <f t="shared" ca="1" si="17"/>
        <v>0</v>
      </c>
      <c r="S25" s="22">
        <f t="shared" ca="1" si="17"/>
        <v>0</v>
      </c>
      <c r="T25" s="22">
        <f t="shared" ca="1" si="17"/>
        <v>236457.86</v>
      </c>
      <c r="U25" s="22">
        <f t="shared" ca="1" si="18"/>
        <v>10124.06</v>
      </c>
      <c r="V25" s="22">
        <f t="shared" ca="1" si="18"/>
        <v>47447.51999999999</v>
      </c>
      <c r="W25" s="22">
        <f t="shared" ca="1" si="18"/>
        <v>480186.1</v>
      </c>
      <c r="X25" s="22">
        <f t="shared" ca="1" si="18"/>
        <v>0</v>
      </c>
      <c r="Y25" s="22">
        <f t="shared" ca="1" si="18"/>
        <v>303.83</v>
      </c>
      <c r="Z25" s="22">
        <f t="shared" ca="1" si="18"/>
        <v>1893.8799999999999</v>
      </c>
      <c r="AA25" s="22">
        <f t="shared" ca="1" si="18"/>
        <v>0</v>
      </c>
      <c r="AB25" s="22">
        <f t="shared" ca="1" si="18"/>
        <v>0</v>
      </c>
      <c r="AC25" s="22">
        <f t="shared" ca="1" si="18"/>
        <v>71.91</v>
      </c>
      <c r="AD25" s="22">
        <f t="shared" ca="1" si="18"/>
        <v>40.39</v>
      </c>
      <c r="AE25" s="22">
        <f t="shared" ca="1" si="18"/>
        <v>0</v>
      </c>
      <c r="AF25" s="22">
        <f t="shared" ca="1" si="18"/>
        <v>0</v>
      </c>
      <c r="AG25" s="22">
        <f t="shared" ca="1" si="18"/>
        <v>0</v>
      </c>
      <c r="AH25" s="22">
        <f t="shared" ca="1" si="18"/>
        <v>0</v>
      </c>
      <c r="AI25" s="22">
        <f t="shared" ca="1" si="18"/>
        <v>0</v>
      </c>
      <c r="AJ25" s="22">
        <f t="shared" ca="1" si="15"/>
        <v>0</v>
      </c>
      <c r="AK25" s="22">
        <f t="shared" ca="1" si="15"/>
        <v>0</v>
      </c>
      <c r="AL25" s="22">
        <f t="shared" ca="1" si="15"/>
        <v>0</v>
      </c>
      <c r="AM25" s="22">
        <f t="shared" ca="1" si="15"/>
        <v>23400</v>
      </c>
      <c r="AN25" s="22">
        <f t="shared" ca="1" si="15"/>
        <v>0</v>
      </c>
      <c r="AO25" s="22">
        <f t="shared" ca="1" si="15"/>
        <v>0</v>
      </c>
      <c r="AP25" s="22">
        <f t="shared" ca="1" si="15"/>
        <v>0.04</v>
      </c>
      <c r="AQ25" s="22">
        <f t="shared" ca="1" si="15"/>
        <v>0</v>
      </c>
      <c r="AR25" s="22">
        <f t="shared" ca="1" si="15"/>
        <v>0</v>
      </c>
      <c r="AS25" s="22">
        <f t="shared" ca="1" si="15"/>
        <v>0</v>
      </c>
      <c r="AT25" s="22">
        <f t="shared" ca="1" si="15"/>
        <v>33999.990000000005</v>
      </c>
      <c r="AU25" s="22">
        <f t="shared" ca="1" si="15"/>
        <v>32.83</v>
      </c>
      <c r="AV25" s="22">
        <f t="shared" ca="1" si="15"/>
        <v>93.18</v>
      </c>
      <c r="AW25" s="22">
        <f t="shared" ca="1" si="15"/>
        <v>0</v>
      </c>
      <c r="AX25" s="22">
        <f t="shared" ca="1" si="15"/>
        <v>25.51</v>
      </c>
      <c r="AY25" s="22">
        <f t="shared" ca="1" si="15"/>
        <v>0</v>
      </c>
      <c r="AZ25" s="22">
        <f t="shared" ca="1" si="19"/>
        <v>0</v>
      </c>
      <c r="BA25" s="22">
        <f t="shared" ca="1" si="19"/>
        <v>0</v>
      </c>
      <c r="BB25" s="22">
        <f t="shared" ca="1" si="19"/>
        <v>0</v>
      </c>
      <c r="BC25" s="22">
        <f t="shared" ca="1" si="19"/>
        <v>0</v>
      </c>
      <c r="BD25" s="22">
        <f t="shared" ca="1" si="19"/>
        <v>6021.0300000000007</v>
      </c>
      <c r="BE25" s="22">
        <f t="shared" ca="1" si="19"/>
        <v>0</v>
      </c>
      <c r="BF25" s="22">
        <f t="shared" ca="1" si="19"/>
        <v>0</v>
      </c>
      <c r="BG25" s="22">
        <f t="shared" ca="1" si="19"/>
        <v>0</v>
      </c>
      <c r="BH25" s="22">
        <f t="shared" ca="1" si="19"/>
        <v>0</v>
      </c>
      <c r="BI25" s="22">
        <f t="shared" ca="1" si="19"/>
        <v>0</v>
      </c>
      <c r="BJ25" s="22">
        <f t="shared" ca="1" si="19"/>
        <v>0</v>
      </c>
      <c r="BK25" s="22">
        <f t="shared" ca="1" si="19"/>
        <v>0</v>
      </c>
      <c r="BL25" s="22">
        <f t="shared" ca="1" si="19"/>
        <v>0</v>
      </c>
      <c r="BM25" s="22">
        <f t="shared" ca="1" si="19"/>
        <v>0</v>
      </c>
      <c r="BN25" s="22">
        <f t="shared" ca="1" si="19"/>
        <v>484.3</v>
      </c>
      <c r="BO25" s="22">
        <f t="shared" ca="1" si="19"/>
        <v>0</v>
      </c>
      <c r="BP25" s="22">
        <f t="shared" ca="1" si="16"/>
        <v>2114.27</v>
      </c>
      <c r="BQ25" s="22">
        <f t="shared" ca="1" si="16"/>
        <v>0</v>
      </c>
      <c r="BR25" s="22">
        <f t="shared" ca="1" si="16"/>
        <v>0</v>
      </c>
      <c r="BS25" s="22">
        <f t="shared" ca="1" si="16"/>
        <v>5219.13</v>
      </c>
      <c r="BT25" s="22">
        <f t="shared" ca="1" si="16"/>
        <v>0</v>
      </c>
      <c r="BU25" s="22">
        <f t="shared" ca="1" si="16"/>
        <v>0</v>
      </c>
      <c r="BV25" s="22">
        <f t="shared" ca="1" si="16"/>
        <v>0</v>
      </c>
      <c r="BW25" s="22">
        <f t="shared" ca="1" si="16"/>
        <v>0</v>
      </c>
      <c r="BX25" s="22">
        <f t="shared" ca="1" si="16"/>
        <v>0</v>
      </c>
      <c r="BY25" s="22">
        <f t="shared" ca="1" si="16"/>
        <v>0</v>
      </c>
      <c r="BZ25" s="22">
        <f t="shared" ca="1" si="16"/>
        <v>0</v>
      </c>
      <c r="CA25" s="22">
        <f t="shared" ca="1" si="16"/>
        <v>0</v>
      </c>
      <c r="CB25" s="22">
        <f t="shared" ca="1" si="16"/>
        <v>0</v>
      </c>
      <c r="CC25" s="22">
        <f t="shared" ca="1" si="16"/>
        <v>0</v>
      </c>
      <c r="CD25" s="22">
        <f t="shared" ca="1" si="16"/>
        <v>0</v>
      </c>
      <c r="CE25" s="22">
        <f t="shared" ca="1" si="16"/>
        <v>0</v>
      </c>
      <c r="CF25" s="22">
        <f t="shared" ca="1" si="20"/>
        <v>0</v>
      </c>
      <c r="CG25" s="22">
        <f t="shared" ca="1" si="20"/>
        <v>0</v>
      </c>
      <c r="CH25" s="22">
        <f t="shared" ca="1" si="20"/>
        <v>0</v>
      </c>
      <c r="CI25" s="23">
        <f t="shared" ref="CI25:CI76" ca="1" si="25">CJ25+CK25+CL25+CO25</f>
        <v>275347.27</v>
      </c>
      <c r="CJ25" s="22">
        <f t="shared" ca="1" si="21"/>
        <v>0</v>
      </c>
      <c r="CK25" s="22">
        <f t="shared" ca="1" si="21"/>
        <v>0</v>
      </c>
      <c r="CL25" s="23">
        <f t="shared" ref="CL25:CL76" ca="1" si="26">+CM25+CN25</f>
        <v>145512.75</v>
      </c>
      <c r="CM25" s="22">
        <f t="shared" ca="1" si="22"/>
        <v>34616.629999999997</v>
      </c>
      <c r="CN25" s="22">
        <f t="shared" ca="1" si="22"/>
        <v>110896.12</v>
      </c>
      <c r="CO25" s="23">
        <f t="shared" ref="CO25:CO76" ca="1" si="27">+CP25+CQ25</f>
        <v>129834.52</v>
      </c>
      <c r="CP25" s="22">
        <f t="shared" ca="1" si="23"/>
        <v>0</v>
      </c>
      <c r="CQ25" s="22">
        <f t="shared" ca="1" si="23"/>
        <v>129834.52</v>
      </c>
      <c r="CR25" s="22">
        <f t="shared" ca="1" si="23"/>
        <v>6536.92</v>
      </c>
      <c r="CS25" s="22">
        <f t="shared" ca="1" si="23"/>
        <v>0</v>
      </c>
      <c r="CT25" s="22">
        <f t="shared" ca="1" si="23"/>
        <v>0</v>
      </c>
      <c r="CU25" s="23">
        <f t="shared" ca="1" si="9"/>
        <v>1150004.9400000002</v>
      </c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</row>
    <row r="26" spans="1:226" ht="12.75" customHeight="1" x14ac:dyDescent="0.2">
      <c r="A26" s="66" t="s">
        <v>183</v>
      </c>
      <c r="B26" s="21">
        <v>1028</v>
      </c>
      <c r="C26" s="67" t="s">
        <v>146</v>
      </c>
      <c r="D26" s="23">
        <f t="shared" ca="1" si="24"/>
        <v>84651104.969999999</v>
      </c>
      <c r="E26" s="22">
        <f t="shared" ca="1" si="17"/>
        <v>585332.46299999999</v>
      </c>
      <c r="F26" s="22">
        <f t="shared" ca="1" si="17"/>
        <v>83671146.548999995</v>
      </c>
      <c r="G26" s="22">
        <f t="shared" ca="1" si="17"/>
        <v>394625.95799999998</v>
      </c>
      <c r="H26" s="22">
        <f t="shared" ca="1" si="17"/>
        <v>0</v>
      </c>
      <c r="I26" s="22">
        <f t="shared" ca="1" si="17"/>
        <v>311181.60999999987</v>
      </c>
      <c r="J26" s="22">
        <f t="shared" ca="1" si="17"/>
        <v>0</v>
      </c>
      <c r="K26" s="22">
        <f t="shared" ca="1" si="17"/>
        <v>0</v>
      </c>
      <c r="L26" s="22">
        <f t="shared" ca="1" si="17"/>
        <v>0</v>
      </c>
      <c r="M26" s="22">
        <f t="shared" ca="1" si="17"/>
        <v>0</v>
      </c>
      <c r="N26" s="22">
        <f t="shared" ca="1" si="17"/>
        <v>0</v>
      </c>
      <c r="O26" s="22">
        <f t="shared" ca="1" si="17"/>
        <v>3432239.6339999996</v>
      </c>
      <c r="P26" s="22">
        <f t="shared" ca="1" si="17"/>
        <v>0</v>
      </c>
      <c r="Q26" s="22">
        <f t="shared" ca="1" si="17"/>
        <v>0</v>
      </c>
      <c r="R26" s="22">
        <f t="shared" ca="1" si="17"/>
        <v>0</v>
      </c>
      <c r="S26" s="22">
        <f t="shared" ca="1" si="17"/>
        <v>0</v>
      </c>
      <c r="T26" s="22">
        <f t="shared" ca="1" si="17"/>
        <v>50695568.837219998</v>
      </c>
      <c r="U26" s="22">
        <f t="shared" ca="1" si="18"/>
        <v>8685500.0787799992</v>
      </c>
      <c r="V26" s="22">
        <f t="shared" ca="1" si="18"/>
        <v>361813.43800000008</v>
      </c>
      <c r="W26" s="22">
        <f t="shared" ca="1" si="18"/>
        <v>1019684.7799999999</v>
      </c>
      <c r="X26" s="22">
        <f t="shared" ca="1" si="18"/>
        <v>0</v>
      </c>
      <c r="Y26" s="22">
        <f t="shared" ca="1" si="18"/>
        <v>150861.03900000002</v>
      </c>
      <c r="Z26" s="22">
        <f t="shared" ca="1" si="18"/>
        <v>397870.91900000005</v>
      </c>
      <c r="AA26" s="22">
        <f t="shared" ca="1" si="18"/>
        <v>0</v>
      </c>
      <c r="AB26" s="22">
        <f t="shared" ca="1" si="18"/>
        <v>0</v>
      </c>
      <c r="AC26" s="22">
        <f t="shared" ca="1" si="18"/>
        <v>45601.18</v>
      </c>
      <c r="AD26" s="22">
        <f t="shared" ca="1" si="18"/>
        <v>292494.46100000001</v>
      </c>
      <c r="AE26" s="22">
        <f t="shared" ca="1" si="18"/>
        <v>0</v>
      </c>
      <c r="AF26" s="22">
        <f t="shared" ca="1" si="18"/>
        <v>0</v>
      </c>
      <c r="AG26" s="22">
        <f t="shared" ca="1" si="18"/>
        <v>0</v>
      </c>
      <c r="AH26" s="22">
        <f t="shared" ca="1" si="18"/>
        <v>0</v>
      </c>
      <c r="AI26" s="22">
        <f t="shared" ca="1" si="18"/>
        <v>0</v>
      </c>
      <c r="AJ26" s="22">
        <f t="shared" ca="1" si="15"/>
        <v>-89391.86</v>
      </c>
      <c r="AK26" s="22">
        <f t="shared" ca="1" si="15"/>
        <v>0</v>
      </c>
      <c r="AL26" s="22">
        <f t="shared" ca="1" si="15"/>
        <v>0</v>
      </c>
      <c r="AM26" s="22">
        <f t="shared" ca="1" si="15"/>
        <v>0</v>
      </c>
      <c r="AN26" s="22">
        <f t="shared" ca="1" si="15"/>
        <v>0</v>
      </c>
      <c r="AO26" s="22">
        <f t="shared" ca="1" si="15"/>
        <v>0</v>
      </c>
      <c r="AP26" s="22">
        <f t="shared" ca="1" si="15"/>
        <v>0</v>
      </c>
      <c r="AQ26" s="22">
        <f t="shared" ca="1" si="15"/>
        <v>0</v>
      </c>
      <c r="AR26" s="22">
        <f t="shared" ca="1" si="15"/>
        <v>0</v>
      </c>
      <c r="AS26" s="22">
        <f t="shared" ca="1" si="15"/>
        <v>0</v>
      </c>
      <c r="AT26" s="22">
        <f t="shared" ca="1" si="15"/>
        <v>0</v>
      </c>
      <c r="AU26" s="22">
        <f t="shared" ca="1" si="15"/>
        <v>0</v>
      </c>
      <c r="AV26" s="22">
        <f t="shared" ca="1" si="15"/>
        <v>0</v>
      </c>
      <c r="AW26" s="22">
        <f t="shared" ca="1" si="15"/>
        <v>0</v>
      </c>
      <c r="AX26" s="22">
        <f t="shared" ca="1" si="15"/>
        <v>0</v>
      </c>
      <c r="AY26" s="22">
        <f t="shared" ca="1" si="15"/>
        <v>0</v>
      </c>
      <c r="AZ26" s="22">
        <f t="shared" ca="1" si="19"/>
        <v>0</v>
      </c>
      <c r="BA26" s="22">
        <f t="shared" ca="1" si="19"/>
        <v>0</v>
      </c>
      <c r="BB26" s="22">
        <f t="shared" ca="1" si="19"/>
        <v>0</v>
      </c>
      <c r="BC26" s="22">
        <f t="shared" ca="1" si="19"/>
        <v>0</v>
      </c>
      <c r="BD26" s="22">
        <f t="shared" ca="1" si="19"/>
        <v>49542.633000000002</v>
      </c>
      <c r="BE26" s="22">
        <f t="shared" ca="1" si="19"/>
        <v>0</v>
      </c>
      <c r="BF26" s="22">
        <f t="shared" ca="1" si="19"/>
        <v>0</v>
      </c>
      <c r="BG26" s="22">
        <f t="shared" ca="1" si="19"/>
        <v>0</v>
      </c>
      <c r="BH26" s="22">
        <f t="shared" ca="1" si="19"/>
        <v>0</v>
      </c>
      <c r="BI26" s="22">
        <f t="shared" ca="1" si="19"/>
        <v>0</v>
      </c>
      <c r="BJ26" s="22">
        <f t="shared" ca="1" si="19"/>
        <v>0</v>
      </c>
      <c r="BK26" s="22">
        <f t="shared" ca="1" si="19"/>
        <v>0</v>
      </c>
      <c r="BL26" s="22">
        <f t="shared" ca="1" si="19"/>
        <v>0</v>
      </c>
      <c r="BM26" s="22">
        <f t="shared" ca="1" si="19"/>
        <v>0</v>
      </c>
      <c r="BN26" s="22">
        <f t="shared" ca="1" si="19"/>
        <v>23651.25</v>
      </c>
      <c r="BO26" s="22">
        <f t="shared" ca="1" si="19"/>
        <v>0</v>
      </c>
      <c r="BP26" s="22">
        <f t="shared" ca="1" si="16"/>
        <v>123817.965</v>
      </c>
      <c r="BQ26" s="22">
        <f t="shared" ca="1" si="16"/>
        <v>70087.691999999995</v>
      </c>
      <c r="BR26" s="22">
        <f t="shared" ca="1" si="16"/>
        <v>2237688.89</v>
      </c>
      <c r="BS26" s="22">
        <f t="shared" ca="1" si="16"/>
        <v>887219.34600000002</v>
      </c>
      <c r="BT26" s="22">
        <f t="shared" ca="1" si="16"/>
        <v>0</v>
      </c>
      <c r="BU26" s="22">
        <f t="shared" ca="1" si="16"/>
        <v>0</v>
      </c>
      <c r="BV26" s="22">
        <f t="shared" ca="1" si="16"/>
        <v>0</v>
      </c>
      <c r="BW26" s="22">
        <f t="shared" ca="1" si="16"/>
        <v>0</v>
      </c>
      <c r="BX26" s="22">
        <f t="shared" ca="1" si="16"/>
        <v>0</v>
      </c>
      <c r="BY26" s="22">
        <f t="shared" ca="1" si="16"/>
        <v>0</v>
      </c>
      <c r="BZ26" s="22">
        <f t="shared" ca="1" si="16"/>
        <v>0</v>
      </c>
      <c r="CA26" s="22">
        <f t="shared" ca="1" si="16"/>
        <v>0</v>
      </c>
      <c r="CB26" s="22">
        <f t="shared" ca="1" si="16"/>
        <v>0</v>
      </c>
      <c r="CC26" s="22">
        <f t="shared" ca="1" si="16"/>
        <v>0</v>
      </c>
      <c r="CD26" s="22">
        <f t="shared" ca="1" si="16"/>
        <v>0</v>
      </c>
      <c r="CE26" s="22">
        <f t="shared" ca="1" si="16"/>
        <v>0</v>
      </c>
      <c r="CF26" s="22">
        <f t="shared" ca="1" si="20"/>
        <v>0</v>
      </c>
      <c r="CG26" s="22">
        <f t="shared" ca="1" si="20"/>
        <v>0</v>
      </c>
      <c r="CH26" s="22">
        <f t="shared" ca="1" si="20"/>
        <v>0</v>
      </c>
      <c r="CI26" s="23">
        <f t="shared" ca="1" si="25"/>
        <v>32296137.529999983</v>
      </c>
      <c r="CJ26" s="22">
        <f t="shared" ca="1" si="21"/>
        <v>1125</v>
      </c>
      <c r="CK26" s="22">
        <f t="shared" ca="1" si="21"/>
        <v>1489</v>
      </c>
      <c r="CL26" s="23">
        <f t="shared" ca="1" si="26"/>
        <v>12506622.579999991</v>
      </c>
      <c r="CM26" s="22">
        <f t="shared" ca="1" si="22"/>
        <v>123223.04999999996</v>
      </c>
      <c r="CN26" s="22">
        <f t="shared" ca="1" si="22"/>
        <v>12383399.52999999</v>
      </c>
      <c r="CO26" s="23">
        <f t="shared" ca="1" si="27"/>
        <v>19786900.949999992</v>
      </c>
      <c r="CP26" s="22">
        <f t="shared" ca="1" si="23"/>
        <v>1523511.14</v>
      </c>
      <c r="CQ26" s="22">
        <f t="shared" ca="1" si="23"/>
        <v>18263389.809999991</v>
      </c>
      <c r="CR26" s="22">
        <f t="shared" ca="1" si="23"/>
        <v>66737.06</v>
      </c>
      <c r="CS26" s="22">
        <f t="shared" ca="1" si="23"/>
        <v>0</v>
      </c>
      <c r="CT26" s="22">
        <f t="shared" ca="1" si="23"/>
        <v>0</v>
      </c>
      <c r="CU26" s="23">
        <f t="shared" ca="1" si="9"/>
        <v>185709411.45300001</v>
      </c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</row>
    <row r="27" spans="1:226" ht="12.75" customHeight="1" x14ac:dyDescent="0.2">
      <c r="A27" s="66" t="s">
        <v>185</v>
      </c>
      <c r="B27" s="21">
        <v>1030</v>
      </c>
      <c r="C27" s="67" t="s">
        <v>146</v>
      </c>
      <c r="D27" s="23">
        <f t="shared" ca="1" si="24"/>
        <v>14129.900000000001</v>
      </c>
      <c r="E27" s="22">
        <f t="shared" ca="1" si="17"/>
        <v>14129.900000000001</v>
      </c>
      <c r="F27" s="22">
        <f t="shared" ca="1" si="17"/>
        <v>0</v>
      </c>
      <c r="G27" s="22">
        <f t="shared" ca="1" si="17"/>
        <v>0</v>
      </c>
      <c r="H27" s="22">
        <f t="shared" ca="1" si="17"/>
        <v>0</v>
      </c>
      <c r="I27" s="22">
        <f t="shared" ca="1" si="17"/>
        <v>77990.26999999999</v>
      </c>
      <c r="J27" s="22">
        <f t="shared" ca="1" si="17"/>
        <v>0</v>
      </c>
      <c r="K27" s="22">
        <f t="shared" ca="1" si="17"/>
        <v>375000</v>
      </c>
      <c r="L27" s="22">
        <f t="shared" ca="1" si="17"/>
        <v>0</v>
      </c>
      <c r="M27" s="22">
        <f t="shared" ca="1" si="17"/>
        <v>0</v>
      </c>
      <c r="N27" s="22">
        <f t="shared" ca="1" si="17"/>
        <v>0</v>
      </c>
      <c r="O27" s="22">
        <f t="shared" ca="1" si="17"/>
        <v>0</v>
      </c>
      <c r="P27" s="22">
        <f t="shared" ca="1" si="17"/>
        <v>472214.95999999996</v>
      </c>
      <c r="Q27" s="22">
        <f t="shared" ca="1" si="17"/>
        <v>0</v>
      </c>
      <c r="R27" s="22">
        <f t="shared" ca="1" si="17"/>
        <v>0</v>
      </c>
      <c r="S27" s="22">
        <f t="shared" ca="1" si="17"/>
        <v>0</v>
      </c>
      <c r="T27" s="22">
        <f t="shared" ca="1" si="17"/>
        <v>694340.58999999973</v>
      </c>
      <c r="U27" s="22">
        <f t="shared" ca="1" si="18"/>
        <v>0</v>
      </c>
      <c r="V27" s="22">
        <f t="shared" ca="1" si="18"/>
        <v>216246.09000000003</v>
      </c>
      <c r="W27" s="22">
        <f t="shared" ca="1" si="18"/>
        <v>835142.99</v>
      </c>
      <c r="X27" s="22">
        <f t="shared" ca="1" si="18"/>
        <v>0</v>
      </c>
      <c r="Y27" s="22">
        <f t="shared" ca="1" si="18"/>
        <v>0</v>
      </c>
      <c r="Z27" s="22">
        <f t="shared" ca="1" si="18"/>
        <v>3.8899999999999992</v>
      </c>
      <c r="AA27" s="22">
        <f t="shared" ca="1" si="18"/>
        <v>0</v>
      </c>
      <c r="AB27" s="22">
        <f t="shared" ca="1" si="18"/>
        <v>0</v>
      </c>
      <c r="AC27" s="22">
        <f t="shared" ca="1" si="18"/>
        <v>0</v>
      </c>
      <c r="AD27" s="22">
        <f t="shared" ca="1" si="18"/>
        <v>0</v>
      </c>
      <c r="AE27" s="22">
        <f t="shared" ca="1" si="18"/>
        <v>0</v>
      </c>
      <c r="AF27" s="22">
        <f t="shared" ca="1" si="18"/>
        <v>0</v>
      </c>
      <c r="AG27" s="22">
        <f t="shared" ca="1" si="18"/>
        <v>0</v>
      </c>
      <c r="AH27" s="22">
        <f t="shared" ca="1" si="18"/>
        <v>0</v>
      </c>
      <c r="AI27" s="22">
        <f t="shared" ca="1" si="18"/>
        <v>0</v>
      </c>
      <c r="AJ27" s="22">
        <f t="shared" ca="1" si="15"/>
        <v>0</v>
      </c>
      <c r="AK27" s="22">
        <f t="shared" ca="1" si="15"/>
        <v>0</v>
      </c>
      <c r="AL27" s="22">
        <f t="shared" ca="1" si="15"/>
        <v>0</v>
      </c>
      <c r="AM27" s="22">
        <f t="shared" ca="1" si="15"/>
        <v>30008.060000000027</v>
      </c>
      <c r="AN27" s="22">
        <f t="shared" ca="1" si="15"/>
        <v>0</v>
      </c>
      <c r="AO27" s="22">
        <f t="shared" ca="1" si="15"/>
        <v>0</v>
      </c>
      <c r="AP27" s="22">
        <f t="shared" ca="1" si="15"/>
        <v>0</v>
      </c>
      <c r="AQ27" s="22">
        <f t="shared" ca="1" si="15"/>
        <v>0</v>
      </c>
      <c r="AR27" s="22">
        <f t="shared" ca="1" si="15"/>
        <v>0</v>
      </c>
      <c r="AS27" s="22">
        <f t="shared" ca="1" si="15"/>
        <v>0</v>
      </c>
      <c r="AT27" s="22">
        <f t="shared" ca="1" si="15"/>
        <v>222796.69</v>
      </c>
      <c r="AU27" s="22">
        <f t="shared" ca="1" si="15"/>
        <v>208.23000000000005</v>
      </c>
      <c r="AV27" s="22">
        <f t="shared" ca="1" si="15"/>
        <v>208.23000000000005</v>
      </c>
      <c r="AW27" s="22">
        <f t="shared" ca="1" si="15"/>
        <v>0</v>
      </c>
      <c r="AX27" s="22">
        <f t="shared" ca="1" si="15"/>
        <v>205.88000000000005</v>
      </c>
      <c r="AY27" s="22">
        <f t="shared" ca="1" si="15"/>
        <v>0</v>
      </c>
      <c r="AZ27" s="22">
        <f t="shared" ca="1" si="19"/>
        <v>0</v>
      </c>
      <c r="BA27" s="22">
        <f t="shared" ca="1" si="19"/>
        <v>0</v>
      </c>
      <c r="BB27" s="22">
        <f t="shared" ca="1" si="19"/>
        <v>0</v>
      </c>
      <c r="BC27" s="22">
        <f t="shared" ca="1" si="19"/>
        <v>0</v>
      </c>
      <c r="BD27" s="22">
        <f t="shared" ca="1" si="19"/>
        <v>147452.56000000003</v>
      </c>
      <c r="BE27" s="22">
        <f t="shared" ca="1" si="19"/>
        <v>122</v>
      </c>
      <c r="BF27" s="22">
        <f t="shared" ca="1" si="19"/>
        <v>0</v>
      </c>
      <c r="BG27" s="22">
        <f t="shared" ca="1" si="19"/>
        <v>0</v>
      </c>
      <c r="BH27" s="22">
        <f t="shared" ca="1" si="19"/>
        <v>0</v>
      </c>
      <c r="BI27" s="22">
        <f t="shared" ca="1" si="19"/>
        <v>0</v>
      </c>
      <c r="BJ27" s="22">
        <f t="shared" ca="1" si="19"/>
        <v>0</v>
      </c>
      <c r="BK27" s="22">
        <f t="shared" ca="1" si="19"/>
        <v>0</v>
      </c>
      <c r="BL27" s="22">
        <f t="shared" ca="1" si="19"/>
        <v>0</v>
      </c>
      <c r="BM27" s="22">
        <f t="shared" ca="1" si="19"/>
        <v>0</v>
      </c>
      <c r="BN27" s="22">
        <f t="shared" ca="1" si="19"/>
        <v>15044.279999999999</v>
      </c>
      <c r="BO27" s="22">
        <f t="shared" ca="1" si="19"/>
        <v>0</v>
      </c>
      <c r="BP27" s="22">
        <f t="shared" ca="1" si="16"/>
        <v>0.04</v>
      </c>
      <c r="BQ27" s="22">
        <f t="shared" ca="1" si="16"/>
        <v>0</v>
      </c>
      <c r="BR27" s="22">
        <f t="shared" ca="1" si="16"/>
        <v>0</v>
      </c>
      <c r="BS27" s="22">
        <f t="shared" ca="1" si="16"/>
        <v>62.259999999999991</v>
      </c>
      <c r="BT27" s="22">
        <f t="shared" ca="1" si="16"/>
        <v>0</v>
      </c>
      <c r="BU27" s="22">
        <f t="shared" ca="1" si="16"/>
        <v>0</v>
      </c>
      <c r="BV27" s="22">
        <f t="shared" ca="1" si="16"/>
        <v>0</v>
      </c>
      <c r="BW27" s="22">
        <f t="shared" ca="1" si="16"/>
        <v>0</v>
      </c>
      <c r="BX27" s="22">
        <f t="shared" ca="1" si="16"/>
        <v>0</v>
      </c>
      <c r="BY27" s="22">
        <f t="shared" ca="1" si="16"/>
        <v>0</v>
      </c>
      <c r="BZ27" s="22">
        <f t="shared" ca="1" si="16"/>
        <v>0</v>
      </c>
      <c r="CA27" s="22">
        <f t="shared" ca="1" si="16"/>
        <v>1.7361490023404258E-10</v>
      </c>
      <c r="CB27" s="22">
        <f t="shared" ca="1" si="16"/>
        <v>0</v>
      </c>
      <c r="CC27" s="22">
        <f t="shared" ca="1" si="16"/>
        <v>0</v>
      </c>
      <c r="CD27" s="22">
        <f t="shared" ca="1" si="16"/>
        <v>0</v>
      </c>
      <c r="CE27" s="22">
        <f t="shared" ca="1" si="16"/>
        <v>0</v>
      </c>
      <c r="CF27" s="22">
        <f t="shared" ca="1" si="20"/>
        <v>0</v>
      </c>
      <c r="CG27" s="22">
        <f t="shared" ca="1" si="20"/>
        <v>0</v>
      </c>
      <c r="CH27" s="22">
        <f t="shared" ca="1" si="20"/>
        <v>0</v>
      </c>
      <c r="CI27" s="23">
        <f t="shared" ca="1" si="25"/>
        <v>1096880.19</v>
      </c>
      <c r="CJ27" s="22">
        <f t="shared" ca="1" si="21"/>
        <v>0</v>
      </c>
      <c r="CK27" s="22">
        <f t="shared" ca="1" si="21"/>
        <v>0</v>
      </c>
      <c r="CL27" s="23">
        <f t="shared" ca="1" si="26"/>
        <v>927478.36</v>
      </c>
      <c r="CM27" s="22">
        <f t="shared" ca="1" si="22"/>
        <v>0</v>
      </c>
      <c r="CN27" s="22">
        <f t="shared" ca="1" si="22"/>
        <v>927478.36</v>
      </c>
      <c r="CO27" s="23">
        <f t="shared" ca="1" si="27"/>
        <v>169401.83</v>
      </c>
      <c r="CP27" s="22">
        <f t="shared" ca="1" si="23"/>
        <v>0</v>
      </c>
      <c r="CQ27" s="22">
        <f t="shared" ca="1" si="23"/>
        <v>169401.83</v>
      </c>
      <c r="CR27" s="22">
        <f t="shared" ca="1" si="23"/>
        <v>101471.89000000004</v>
      </c>
      <c r="CS27" s="22">
        <f t="shared" ca="1" si="23"/>
        <v>0</v>
      </c>
      <c r="CT27" s="22">
        <f t="shared" ca="1" si="23"/>
        <v>0</v>
      </c>
      <c r="CU27" s="23">
        <f t="shared" ca="1" si="9"/>
        <v>4299528.9999999991</v>
      </c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</row>
    <row r="28" spans="1:226" ht="12.75" customHeight="1" x14ac:dyDescent="0.2">
      <c r="A28" s="66" t="s">
        <v>187</v>
      </c>
      <c r="B28" s="21">
        <v>1031</v>
      </c>
      <c r="C28" s="67" t="s">
        <v>146</v>
      </c>
      <c r="D28" s="23">
        <f t="shared" ca="1" si="24"/>
        <v>5238819.26</v>
      </c>
      <c r="E28" s="22">
        <f t="shared" ca="1" si="17"/>
        <v>58722.77</v>
      </c>
      <c r="F28" s="22">
        <f t="shared" ca="1" si="17"/>
        <v>3695646.94</v>
      </c>
      <c r="G28" s="22">
        <f t="shared" ca="1" si="17"/>
        <v>1484449.55</v>
      </c>
      <c r="H28" s="22">
        <f t="shared" ca="1" si="17"/>
        <v>0</v>
      </c>
      <c r="I28" s="22">
        <f t="shared" ca="1" si="17"/>
        <v>2396.94</v>
      </c>
      <c r="J28" s="22">
        <f t="shared" ca="1" si="17"/>
        <v>0</v>
      </c>
      <c r="K28" s="22">
        <f t="shared" ca="1" si="17"/>
        <v>0</v>
      </c>
      <c r="L28" s="22">
        <f t="shared" ca="1" si="17"/>
        <v>0</v>
      </c>
      <c r="M28" s="22">
        <f t="shared" ca="1" si="17"/>
        <v>0</v>
      </c>
      <c r="N28" s="22">
        <f t="shared" ca="1" si="17"/>
        <v>0</v>
      </c>
      <c r="O28" s="22">
        <f t="shared" ca="1" si="17"/>
        <v>55347.6</v>
      </c>
      <c r="P28" s="22">
        <f t="shared" ca="1" si="17"/>
        <v>0</v>
      </c>
      <c r="Q28" s="22">
        <f t="shared" ca="1" si="17"/>
        <v>0</v>
      </c>
      <c r="R28" s="22">
        <f t="shared" ca="1" si="17"/>
        <v>0</v>
      </c>
      <c r="S28" s="22">
        <f t="shared" ca="1" si="17"/>
        <v>0</v>
      </c>
      <c r="T28" s="22">
        <f t="shared" ca="1" si="17"/>
        <v>0</v>
      </c>
      <c r="U28" s="22">
        <f t="shared" ca="1" si="18"/>
        <v>0</v>
      </c>
      <c r="V28" s="22">
        <f t="shared" ca="1" si="18"/>
        <v>1730</v>
      </c>
      <c r="W28" s="22">
        <f t="shared" ca="1" si="18"/>
        <v>41121.629999999997</v>
      </c>
      <c r="X28" s="22">
        <f t="shared" ca="1" si="18"/>
        <v>0</v>
      </c>
      <c r="Y28" s="22">
        <f t="shared" ca="1" si="18"/>
        <v>0</v>
      </c>
      <c r="Z28" s="22">
        <f t="shared" ca="1" si="18"/>
        <v>945132.97</v>
      </c>
      <c r="AA28" s="22">
        <f t="shared" ca="1" si="18"/>
        <v>0</v>
      </c>
      <c r="AB28" s="22">
        <f t="shared" ca="1" si="18"/>
        <v>0</v>
      </c>
      <c r="AC28" s="22">
        <f t="shared" ca="1" si="18"/>
        <v>0</v>
      </c>
      <c r="AD28" s="22">
        <f t="shared" ca="1" si="18"/>
        <v>11</v>
      </c>
      <c r="AE28" s="22">
        <f t="shared" ca="1" si="18"/>
        <v>0</v>
      </c>
      <c r="AF28" s="22">
        <f t="shared" ca="1" si="18"/>
        <v>0</v>
      </c>
      <c r="AG28" s="22">
        <f t="shared" ca="1" si="18"/>
        <v>0</v>
      </c>
      <c r="AH28" s="22">
        <f t="shared" ca="1" si="18"/>
        <v>0</v>
      </c>
      <c r="AI28" s="22">
        <f t="shared" ca="1" si="18"/>
        <v>0</v>
      </c>
      <c r="AJ28" s="22">
        <f t="shared" ca="1" si="15"/>
        <v>0</v>
      </c>
      <c r="AK28" s="22">
        <f t="shared" ca="1" si="15"/>
        <v>0</v>
      </c>
      <c r="AL28" s="22">
        <f t="shared" ca="1" si="15"/>
        <v>0</v>
      </c>
      <c r="AM28" s="22">
        <f t="shared" ca="1" si="15"/>
        <v>71527.55</v>
      </c>
      <c r="AN28" s="22">
        <f t="shared" ca="1" si="15"/>
        <v>0</v>
      </c>
      <c r="AO28" s="22">
        <f t="shared" ca="1" si="15"/>
        <v>0</v>
      </c>
      <c r="AP28" s="22">
        <f t="shared" ca="1" si="15"/>
        <v>0</v>
      </c>
      <c r="AQ28" s="22">
        <f t="shared" ca="1" si="15"/>
        <v>0</v>
      </c>
      <c r="AR28" s="22">
        <f t="shared" ca="1" si="15"/>
        <v>0</v>
      </c>
      <c r="AS28" s="22">
        <f t="shared" ca="1" si="15"/>
        <v>0</v>
      </c>
      <c r="AT28" s="22">
        <f t="shared" ca="1" si="15"/>
        <v>0</v>
      </c>
      <c r="AU28" s="22">
        <f t="shared" ca="1" si="15"/>
        <v>0</v>
      </c>
      <c r="AV28" s="22">
        <f t="shared" ca="1" si="15"/>
        <v>0</v>
      </c>
      <c r="AW28" s="22">
        <f t="shared" ca="1" si="15"/>
        <v>0</v>
      </c>
      <c r="AX28" s="22">
        <f t="shared" ca="1" si="15"/>
        <v>0</v>
      </c>
      <c r="AY28" s="22">
        <f t="shared" ca="1" si="15"/>
        <v>0</v>
      </c>
      <c r="AZ28" s="22">
        <f t="shared" ca="1" si="19"/>
        <v>0</v>
      </c>
      <c r="BA28" s="22">
        <f t="shared" ca="1" si="19"/>
        <v>0</v>
      </c>
      <c r="BB28" s="22">
        <f t="shared" ca="1" si="19"/>
        <v>0</v>
      </c>
      <c r="BC28" s="22">
        <f t="shared" ca="1" si="19"/>
        <v>0</v>
      </c>
      <c r="BD28" s="22">
        <f t="shared" ca="1" si="19"/>
        <v>129.38999999999999</v>
      </c>
      <c r="BE28" s="22">
        <f t="shared" ca="1" si="19"/>
        <v>0</v>
      </c>
      <c r="BF28" s="22">
        <f t="shared" ca="1" si="19"/>
        <v>0</v>
      </c>
      <c r="BG28" s="22">
        <f t="shared" ca="1" si="19"/>
        <v>0</v>
      </c>
      <c r="BH28" s="22">
        <f t="shared" ca="1" si="19"/>
        <v>0</v>
      </c>
      <c r="BI28" s="22">
        <f t="shared" ca="1" si="19"/>
        <v>0</v>
      </c>
      <c r="BJ28" s="22">
        <f t="shared" ca="1" si="19"/>
        <v>0</v>
      </c>
      <c r="BK28" s="22">
        <f t="shared" ca="1" si="19"/>
        <v>0</v>
      </c>
      <c r="BL28" s="22">
        <f t="shared" ca="1" si="19"/>
        <v>0</v>
      </c>
      <c r="BM28" s="22">
        <f t="shared" ca="1" si="19"/>
        <v>0</v>
      </c>
      <c r="BN28" s="22">
        <f t="shared" ca="1" si="19"/>
        <v>169</v>
      </c>
      <c r="BO28" s="22">
        <f t="shared" ca="1" si="19"/>
        <v>0</v>
      </c>
      <c r="BP28" s="22">
        <f t="shared" ca="1" si="16"/>
        <v>107.91</v>
      </c>
      <c r="BQ28" s="22">
        <f t="shared" ca="1" si="16"/>
        <v>0</v>
      </c>
      <c r="BR28" s="22">
        <f t="shared" ca="1" si="16"/>
        <v>2379609.85</v>
      </c>
      <c r="BS28" s="22">
        <f t="shared" ca="1" si="16"/>
        <v>226.5</v>
      </c>
      <c r="BT28" s="22">
        <f t="shared" ca="1" si="16"/>
        <v>0</v>
      </c>
      <c r="BU28" s="22">
        <f t="shared" ca="1" si="16"/>
        <v>0</v>
      </c>
      <c r="BV28" s="22">
        <f t="shared" ca="1" si="16"/>
        <v>0</v>
      </c>
      <c r="BW28" s="22">
        <f t="shared" ca="1" si="16"/>
        <v>0</v>
      </c>
      <c r="BX28" s="22">
        <f t="shared" ca="1" si="16"/>
        <v>0</v>
      </c>
      <c r="BY28" s="22">
        <f t="shared" ca="1" si="16"/>
        <v>0</v>
      </c>
      <c r="BZ28" s="22">
        <f t="shared" ca="1" si="16"/>
        <v>0</v>
      </c>
      <c r="CA28" s="22">
        <f t="shared" ca="1" si="16"/>
        <v>0</v>
      </c>
      <c r="CB28" s="22">
        <f t="shared" ca="1" si="16"/>
        <v>0</v>
      </c>
      <c r="CC28" s="22">
        <f t="shared" ca="1" si="16"/>
        <v>0</v>
      </c>
      <c r="CD28" s="22">
        <f t="shared" ca="1" si="16"/>
        <v>0</v>
      </c>
      <c r="CE28" s="22">
        <f t="shared" ca="1" si="16"/>
        <v>0</v>
      </c>
      <c r="CF28" s="22">
        <f t="shared" ca="1" si="20"/>
        <v>0</v>
      </c>
      <c r="CG28" s="22">
        <f t="shared" ca="1" si="20"/>
        <v>0</v>
      </c>
      <c r="CH28" s="22">
        <f t="shared" ca="1" si="20"/>
        <v>0</v>
      </c>
      <c r="CI28" s="23">
        <f t="shared" ca="1" si="25"/>
        <v>0</v>
      </c>
      <c r="CJ28" s="22">
        <f t="shared" ca="1" si="21"/>
        <v>0</v>
      </c>
      <c r="CK28" s="22">
        <f t="shared" ca="1" si="21"/>
        <v>0</v>
      </c>
      <c r="CL28" s="23">
        <f t="shared" ca="1" si="26"/>
        <v>0</v>
      </c>
      <c r="CM28" s="22">
        <f t="shared" ca="1" si="22"/>
        <v>0</v>
      </c>
      <c r="CN28" s="22">
        <f t="shared" ca="1" si="22"/>
        <v>0</v>
      </c>
      <c r="CO28" s="23">
        <f t="shared" ca="1" si="27"/>
        <v>0</v>
      </c>
      <c r="CP28" s="22">
        <f t="shared" ca="1" si="23"/>
        <v>0</v>
      </c>
      <c r="CQ28" s="22">
        <f t="shared" ca="1" si="23"/>
        <v>0</v>
      </c>
      <c r="CR28" s="22">
        <f t="shared" ca="1" si="23"/>
        <v>877.32</v>
      </c>
      <c r="CS28" s="22">
        <f t="shared" ca="1" si="23"/>
        <v>0</v>
      </c>
      <c r="CT28" s="22">
        <f t="shared" ca="1" si="23"/>
        <v>0</v>
      </c>
      <c r="CU28" s="23">
        <f t="shared" ca="1" si="9"/>
        <v>8737206.9199999999</v>
      </c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</row>
    <row r="29" spans="1:226" ht="12.75" customHeight="1" x14ac:dyDescent="0.2">
      <c r="A29" s="66" t="s">
        <v>189</v>
      </c>
      <c r="B29" s="21">
        <v>1032</v>
      </c>
      <c r="C29" s="67" t="s">
        <v>146</v>
      </c>
      <c r="D29" s="23">
        <f t="shared" ca="1" si="24"/>
        <v>12284515.722600006</v>
      </c>
      <c r="E29" s="22">
        <f t="shared" ca="1" si="17"/>
        <v>1043777.0390388109</v>
      </c>
      <c r="F29" s="22">
        <f t="shared" ca="1" si="17"/>
        <v>6680733.1671909736</v>
      </c>
      <c r="G29" s="22">
        <f t="shared" ca="1" si="17"/>
        <v>4560005.5163702201</v>
      </c>
      <c r="H29" s="22">
        <f t="shared" ca="1" si="17"/>
        <v>20418484.756999999</v>
      </c>
      <c r="I29" s="22">
        <f t="shared" ca="1" si="17"/>
        <v>309457.05</v>
      </c>
      <c r="J29" s="22">
        <f t="shared" ca="1" si="17"/>
        <v>0</v>
      </c>
      <c r="K29" s="22">
        <f t="shared" ca="1" si="17"/>
        <v>0</v>
      </c>
      <c r="L29" s="22">
        <f t="shared" ca="1" si="17"/>
        <v>0</v>
      </c>
      <c r="M29" s="22">
        <f t="shared" ca="1" si="17"/>
        <v>0</v>
      </c>
      <c r="N29" s="22">
        <f t="shared" ca="1" si="17"/>
        <v>0</v>
      </c>
      <c r="O29" s="22">
        <f t="shared" ca="1" si="17"/>
        <v>1087893.7458000001</v>
      </c>
      <c r="P29" s="22">
        <f t="shared" ca="1" si="17"/>
        <v>0</v>
      </c>
      <c r="Q29" s="22">
        <f t="shared" ca="1" si="17"/>
        <v>0</v>
      </c>
      <c r="R29" s="22">
        <f t="shared" ca="1" si="17"/>
        <v>0</v>
      </c>
      <c r="S29" s="22">
        <f t="shared" ca="1" si="17"/>
        <v>0</v>
      </c>
      <c r="T29" s="22">
        <f t="shared" ca="1" si="17"/>
        <v>1506916.8</v>
      </c>
      <c r="U29" s="22">
        <f t="shared" ca="1" si="18"/>
        <v>0</v>
      </c>
      <c r="V29" s="22">
        <f t="shared" ca="1" si="18"/>
        <v>363407.4</v>
      </c>
      <c r="W29" s="22">
        <f t="shared" ca="1" si="18"/>
        <v>648198.95000000007</v>
      </c>
      <c r="X29" s="22">
        <f t="shared" ca="1" si="18"/>
        <v>0</v>
      </c>
      <c r="Y29" s="22">
        <f t="shared" ca="1" si="18"/>
        <v>10.53</v>
      </c>
      <c r="Z29" s="22">
        <f t="shared" ca="1" si="18"/>
        <v>1737955.3234999999</v>
      </c>
      <c r="AA29" s="22">
        <f t="shared" ca="1" si="18"/>
        <v>0</v>
      </c>
      <c r="AB29" s="22">
        <f t="shared" ca="1" si="18"/>
        <v>0</v>
      </c>
      <c r="AC29" s="22">
        <f t="shared" ca="1" si="18"/>
        <v>5309.7650999999996</v>
      </c>
      <c r="AD29" s="22">
        <f t="shared" ca="1" si="18"/>
        <v>11764.010100000001</v>
      </c>
      <c r="AE29" s="22">
        <f t="shared" ca="1" si="18"/>
        <v>0</v>
      </c>
      <c r="AF29" s="22">
        <f t="shared" ca="1" si="18"/>
        <v>0</v>
      </c>
      <c r="AG29" s="22">
        <f t="shared" ca="1" si="18"/>
        <v>0</v>
      </c>
      <c r="AH29" s="22">
        <f t="shared" ca="1" si="18"/>
        <v>0</v>
      </c>
      <c r="AI29" s="22">
        <f t="shared" ca="1" si="18"/>
        <v>0</v>
      </c>
      <c r="AJ29" s="22">
        <f t="shared" ca="1" si="15"/>
        <v>3660</v>
      </c>
      <c r="AK29" s="22">
        <f t="shared" ca="1" si="15"/>
        <v>1605.48</v>
      </c>
      <c r="AL29" s="22">
        <f t="shared" ca="1" si="15"/>
        <v>0</v>
      </c>
      <c r="AM29" s="22">
        <f t="shared" ca="1" si="15"/>
        <v>0</v>
      </c>
      <c r="AN29" s="22">
        <f t="shared" ca="1" si="15"/>
        <v>37595.699999999997</v>
      </c>
      <c r="AO29" s="22">
        <f t="shared" ca="1" si="15"/>
        <v>0</v>
      </c>
      <c r="AP29" s="22">
        <f t="shared" ca="1" si="15"/>
        <v>5.99</v>
      </c>
      <c r="AQ29" s="22">
        <f t="shared" ca="1" si="15"/>
        <v>0</v>
      </c>
      <c r="AR29" s="22">
        <f t="shared" ca="1" si="15"/>
        <v>0</v>
      </c>
      <c r="AS29" s="22">
        <f t="shared" ca="1" si="15"/>
        <v>0</v>
      </c>
      <c r="AT29" s="22">
        <f t="shared" ca="1" si="15"/>
        <v>11989683.234100001</v>
      </c>
      <c r="AU29" s="22">
        <f t="shared" ca="1" si="15"/>
        <v>2772167.5064000003</v>
      </c>
      <c r="AV29" s="22">
        <f t="shared" ca="1" si="15"/>
        <v>5513622.876600001</v>
      </c>
      <c r="AW29" s="22">
        <f t="shared" ca="1" si="15"/>
        <v>0</v>
      </c>
      <c r="AX29" s="22">
        <f t="shared" ca="1" si="15"/>
        <v>2748118.7202999997</v>
      </c>
      <c r="AY29" s="22">
        <f t="shared" ca="1" si="15"/>
        <v>0</v>
      </c>
      <c r="AZ29" s="22">
        <f t="shared" ca="1" si="19"/>
        <v>0</v>
      </c>
      <c r="BA29" s="22">
        <f t="shared" ca="1" si="19"/>
        <v>0</v>
      </c>
      <c r="BB29" s="22">
        <f t="shared" ca="1" si="19"/>
        <v>0</v>
      </c>
      <c r="BC29" s="22">
        <f t="shared" ca="1" si="19"/>
        <v>0</v>
      </c>
      <c r="BD29" s="22">
        <f t="shared" ca="1" si="19"/>
        <v>51720.2719</v>
      </c>
      <c r="BE29" s="22">
        <f t="shared" ca="1" si="19"/>
        <v>0</v>
      </c>
      <c r="BF29" s="22">
        <f t="shared" ca="1" si="19"/>
        <v>0</v>
      </c>
      <c r="BG29" s="22">
        <f t="shared" ca="1" si="19"/>
        <v>0</v>
      </c>
      <c r="BH29" s="22">
        <f t="shared" ca="1" si="19"/>
        <v>0</v>
      </c>
      <c r="BI29" s="22">
        <f t="shared" ca="1" si="19"/>
        <v>0</v>
      </c>
      <c r="BJ29" s="22">
        <f t="shared" ca="1" si="19"/>
        <v>0</v>
      </c>
      <c r="BK29" s="22">
        <f t="shared" ca="1" si="19"/>
        <v>0</v>
      </c>
      <c r="BL29" s="22">
        <f t="shared" ca="1" si="19"/>
        <v>0</v>
      </c>
      <c r="BM29" s="22">
        <f t="shared" ca="1" si="19"/>
        <v>0</v>
      </c>
      <c r="BN29" s="22">
        <f t="shared" ca="1" si="19"/>
        <v>190955.94460000002</v>
      </c>
      <c r="BO29" s="22">
        <f t="shared" ca="1" si="19"/>
        <v>0</v>
      </c>
      <c r="BP29" s="22">
        <f t="shared" ca="1" si="16"/>
        <v>1970668.2550000004</v>
      </c>
      <c r="BQ29" s="22">
        <f t="shared" ca="1" si="16"/>
        <v>240420.12000000002</v>
      </c>
      <c r="BR29" s="22">
        <f t="shared" ca="1" si="16"/>
        <v>549367.1</v>
      </c>
      <c r="BS29" s="22">
        <f t="shared" ca="1" si="16"/>
        <v>338539.56520000001</v>
      </c>
      <c r="BT29" s="22">
        <f t="shared" ca="1" si="16"/>
        <v>0</v>
      </c>
      <c r="BU29" s="22">
        <f t="shared" ca="1" si="16"/>
        <v>0</v>
      </c>
      <c r="BV29" s="22">
        <f t="shared" ca="1" si="16"/>
        <v>0</v>
      </c>
      <c r="BW29" s="22">
        <f t="shared" ca="1" si="16"/>
        <v>0</v>
      </c>
      <c r="BX29" s="22">
        <f t="shared" ca="1" si="16"/>
        <v>0</v>
      </c>
      <c r="BY29" s="22">
        <f t="shared" ca="1" si="16"/>
        <v>0</v>
      </c>
      <c r="BZ29" s="22">
        <f t="shared" ca="1" si="16"/>
        <v>0</v>
      </c>
      <c r="CA29" s="22">
        <f t="shared" ca="1" si="16"/>
        <v>0</v>
      </c>
      <c r="CB29" s="22">
        <f t="shared" ca="1" si="16"/>
        <v>0</v>
      </c>
      <c r="CC29" s="22">
        <f t="shared" ca="1" si="16"/>
        <v>0</v>
      </c>
      <c r="CD29" s="22">
        <f t="shared" ca="1" si="16"/>
        <v>0</v>
      </c>
      <c r="CE29" s="22">
        <f t="shared" ca="1" si="16"/>
        <v>0</v>
      </c>
      <c r="CF29" s="22">
        <f t="shared" ca="1" si="20"/>
        <v>0</v>
      </c>
      <c r="CG29" s="22">
        <f t="shared" ca="1" si="20"/>
        <v>0</v>
      </c>
      <c r="CH29" s="22">
        <f t="shared" ca="1" si="20"/>
        <v>0</v>
      </c>
      <c r="CI29" s="23">
        <f t="shared" ca="1" si="25"/>
        <v>19144834.670000002</v>
      </c>
      <c r="CJ29" s="22">
        <f t="shared" ca="1" si="21"/>
        <v>0</v>
      </c>
      <c r="CK29" s="22">
        <f t="shared" ca="1" si="21"/>
        <v>0</v>
      </c>
      <c r="CL29" s="23">
        <f t="shared" ca="1" si="26"/>
        <v>1041242.0099999999</v>
      </c>
      <c r="CM29" s="22">
        <f t="shared" ca="1" si="22"/>
        <v>17427.689999999999</v>
      </c>
      <c r="CN29" s="22">
        <f t="shared" ca="1" si="22"/>
        <v>1023814.32</v>
      </c>
      <c r="CO29" s="23">
        <f t="shared" ca="1" si="27"/>
        <v>18103592.66</v>
      </c>
      <c r="CP29" s="22">
        <f t="shared" ca="1" si="23"/>
        <v>417769.28</v>
      </c>
      <c r="CQ29" s="22">
        <f t="shared" ca="1" si="23"/>
        <v>17685823.379999999</v>
      </c>
      <c r="CR29" s="22">
        <f t="shared" ca="1" si="23"/>
        <v>14599.98</v>
      </c>
      <c r="CS29" s="22">
        <f t="shared" ca="1" si="23"/>
        <v>0</v>
      </c>
      <c r="CT29" s="22">
        <f t="shared" ca="1" si="23"/>
        <v>0</v>
      </c>
      <c r="CU29" s="23">
        <f t="shared" ca="1" si="9"/>
        <v>83941479.468200013</v>
      </c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</row>
    <row r="30" spans="1:226" ht="12.75" customHeight="1" x14ac:dyDescent="0.2">
      <c r="A30" s="66" t="s">
        <v>191</v>
      </c>
      <c r="B30" s="21">
        <v>1034</v>
      </c>
      <c r="C30" s="67" t="s">
        <v>146</v>
      </c>
      <c r="D30" s="23">
        <f t="shared" ca="1" si="24"/>
        <v>221902.24999999988</v>
      </c>
      <c r="E30" s="22">
        <f t="shared" ca="1" si="17"/>
        <v>54167.583333333299</v>
      </c>
      <c r="F30" s="22">
        <f t="shared" ca="1" si="17"/>
        <v>73877.683333333232</v>
      </c>
      <c r="G30" s="22">
        <f t="shared" ca="1" si="17"/>
        <v>93856.983333333337</v>
      </c>
      <c r="H30" s="22">
        <f t="shared" ca="1" si="17"/>
        <v>2311.2299999999996</v>
      </c>
      <c r="I30" s="22">
        <f t="shared" ca="1" si="17"/>
        <v>52537.91</v>
      </c>
      <c r="J30" s="22">
        <f t="shared" ca="1" si="17"/>
        <v>0</v>
      </c>
      <c r="K30" s="22">
        <f t="shared" ca="1" si="17"/>
        <v>0</v>
      </c>
      <c r="L30" s="22">
        <f t="shared" ca="1" si="17"/>
        <v>0</v>
      </c>
      <c r="M30" s="22">
        <f t="shared" ca="1" si="17"/>
        <v>0</v>
      </c>
      <c r="N30" s="22">
        <f t="shared" ca="1" si="17"/>
        <v>0</v>
      </c>
      <c r="O30" s="22">
        <f t="shared" ca="1" si="17"/>
        <v>10401.459999999999</v>
      </c>
      <c r="P30" s="22">
        <f t="shared" ca="1" si="17"/>
        <v>0</v>
      </c>
      <c r="Q30" s="22">
        <f t="shared" ca="1" si="17"/>
        <v>67056.12</v>
      </c>
      <c r="R30" s="22">
        <f t="shared" ca="1" si="17"/>
        <v>0</v>
      </c>
      <c r="S30" s="22">
        <f t="shared" ca="1" si="17"/>
        <v>0</v>
      </c>
      <c r="T30" s="22">
        <f t="shared" ca="1" si="17"/>
        <v>4197779.0799999954</v>
      </c>
      <c r="U30" s="22">
        <f t="shared" ca="1" si="18"/>
        <v>3089342.6999999993</v>
      </c>
      <c r="V30" s="22">
        <f t="shared" ca="1" si="18"/>
        <v>4290531.3999999976</v>
      </c>
      <c r="W30" s="22">
        <f t="shared" ca="1" si="18"/>
        <v>11088715.969999995</v>
      </c>
      <c r="X30" s="22">
        <f t="shared" ca="1" si="18"/>
        <v>0</v>
      </c>
      <c r="Y30" s="22">
        <f t="shared" ca="1" si="18"/>
        <v>77118.990000000005</v>
      </c>
      <c r="Z30" s="22">
        <f t="shared" ca="1" si="18"/>
        <v>32357.1</v>
      </c>
      <c r="AA30" s="22">
        <f t="shared" ca="1" si="18"/>
        <v>0</v>
      </c>
      <c r="AB30" s="22">
        <f t="shared" ca="1" si="18"/>
        <v>0</v>
      </c>
      <c r="AC30" s="22">
        <f t="shared" ca="1" si="18"/>
        <v>23064.160000000003</v>
      </c>
      <c r="AD30" s="22">
        <f t="shared" ca="1" si="18"/>
        <v>81790.740000000005</v>
      </c>
      <c r="AE30" s="22">
        <f t="shared" ca="1" si="18"/>
        <v>0</v>
      </c>
      <c r="AF30" s="22">
        <f t="shared" ca="1" si="18"/>
        <v>0</v>
      </c>
      <c r="AG30" s="22">
        <f t="shared" ca="1" si="18"/>
        <v>0</v>
      </c>
      <c r="AH30" s="22">
        <f t="shared" ca="1" si="18"/>
        <v>0</v>
      </c>
      <c r="AI30" s="22">
        <f t="shared" ca="1" si="18"/>
        <v>0</v>
      </c>
      <c r="AJ30" s="22">
        <f t="shared" ca="1" si="15"/>
        <v>1462</v>
      </c>
      <c r="AK30" s="22">
        <f t="shared" ca="1" si="15"/>
        <v>111791.52000000002</v>
      </c>
      <c r="AL30" s="22">
        <f t="shared" ca="1" si="15"/>
        <v>0</v>
      </c>
      <c r="AM30" s="22">
        <f t="shared" ca="1" si="15"/>
        <v>0</v>
      </c>
      <c r="AN30" s="22">
        <f t="shared" ca="1" si="15"/>
        <v>0</v>
      </c>
      <c r="AO30" s="22">
        <f t="shared" ca="1" si="15"/>
        <v>0</v>
      </c>
      <c r="AP30" s="22">
        <f t="shared" ca="1" si="15"/>
        <v>1881912.55</v>
      </c>
      <c r="AQ30" s="22">
        <f t="shared" ca="1" si="15"/>
        <v>0</v>
      </c>
      <c r="AR30" s="22">
        <f t="shared" ca="1" si="15"/>
        <v>0</v>
      </c>
      <c r="AS30" s="22">
        <f t="shared" ca="1" si="15"/>
        <v>0</v>
      </c>
      <c r="AT30" s="22">
        <f t="shared" ca="1" si="15"/>
        <v>1413194.9500000007</v>
      </c>
      <c r="AU30" s="22">
        <f t="shared" ca="1" si="15"/>
        <v>29779.780000000006</v>
      </c>
      <c r="AV30" s="22">
        <f t="shared" ca="1" si="15"/>
        <v>35371.300000000003</v>
      </c>
      <c r="AW30" s="22">
        <f t="shared" ca="1" si="15"/>
        <v>0</v>
      </c>
      <c r="AX30" s="22">
        <f t="shared" ca="1" si="15"/>
        <v>14552.709999999997</v>
      </c>
      <c r="AY30" s="22">
        <f t="shared" ca="1" si="15"/>
        <v>0</v>
      </c>
      <c r="AZ30" s="22">
        <f t="shared" ca="1" si="19"/>
        <v>0</v>
      </c>
      <c r="BA30" s="22">
        <f t="shared" ca="1" si="19"/>
        <v>0</v>
      </c>
      <c r="BB30" s="22">
        <f t="shared" ca="1" si="19"/>
        <v>0</v>
      </c>
      <c r="BC30" s="22">
        <f t="shared" ca="1" si="19"/>
        <v>0</v>
      </c>
      <c r="BD30" s="22">
        <f t="shared" ca="1" si="19"/>
        <v>158625.73999999976</v>
      </c>
      <c r="BE30" s="22">
        <f t="shared" ca="1" si="19"/>
        <v>0</v>
      </c>
      <c r="BF30" s="22">
        <f t="shared" ca="1" si="19"/>
        <v>0</v>
      </c>
      <c r="BG30" s="22">
        <f t="shared" ca="1" si="19"/>
        <v>0</v>
      </c>
      <c r="BH30" s="22">
        <f t="shared" ca="1" si="19"/>
        <v>0</v>
      </c>
      <c r="BI30" s="22">
        <f t="shared" ca="1" si="19"/>
        <v>0</v>
      </c>
      <c r="BJ30" s="22">
        <f t="shared" ca="1" si="19"/>
        <v>0</v>
      </c>
      <c r="BK30" s="22">
        <f t="shared" ca="1" si="19"/>
        <v>0</v>
      </c>
      <c r="BL30" s="22">
        <f t="shared" ca="1" si="19"/>
        <v>0</v>
      </c>
      <c r="BM30" s="22">
        <f t="shared" ca="1" si="19"/>
        <v>0</v>
      </c>
      <c r="BN30" s="22">
        <f t="shared" ca="1" si="19"/>
        <v>446477.42999999871</v>
      </c>
      <c r="BO30" s="22">
        <f t="shared" ca="1" si="19"/>
        <v>0</v>
      </c>
      <c r="BP30" s="22">
        <f t="shared" ca="1" si="16"/>
        <v>399383.88000000006</v>
      </c>
      <c r="BQ30" s="22">
        <f t="shared" ca="1" si="16"/>
        <v>9088.76</v>
      </c>
      <c r="BR30" s="22">
        <f t="shared" ca="1" si="16"/>
        <v>1470839.6299999997</v>
      </c>
      <c r="BS30" s="22">
        <f t="shared" ca="1" si="16"/>
        <v>501628.94999999995</v>
      </c>
      <c r="BT30" s="22">
        <f t="shared" ca="1" si="16"/>
        <v>0</v>
      </c>
      <c r="BU30" s="22">
        <f t="shared" ca="1" si="16"/>
        <v>0</v>
      </c>
      <c r="BV30" s="22">
        <f t="shared" ca="1" si="16"/>
        <v>0</v>
      </c>
      <c r="BW30" s="22">
        <f t="shared" ca="1" si="16"/>
        <v>0</v>
      </c>
      <c r="BX30" s="22">
        <f t="shared" ca="1" si="16"/>
        <v>0</v>
      </c>
      <c r="BY30" s="22">
        <f t="shared" ca="1" si="16"/>
        <v>0</v>
      </c>
      <c r="BZ30" s="22">
        <f t="shared" ca="1" si="16"/>
        <v>0</v>
      </c>
      <c r="CA30" s="22">
        <f t="shared" ca="1" si="16"/>
        <v>0</v>
      </c>
      <c r="CB30" s="22">
        <f t="shared" ca="1" si="16"/>
        <v>0</v>
      </c>
      <c r="CC30" s="22">
        <f t="shared" ca="1" si="16"/>
        <v>0</v>
      </c>
      <c r="CD30" s="22">
        <f t="shared" ca="1" si="16"/>
        <v>0</v>
      </c>
      <c r="CE30" s="22">
        <f t="shared" ca="1" si="16"/>
        <v>0</v>
      </c>
      <c r="CF30" s="22">
        <f t="shared" ca="1" si="20"/>
        <v>0</v>
      </c>
      <c r="CG30" s="22">
        <f t="shared" ca="1" si="20"/>
        <v>0</v>
      </c>
      <c r="CH30" s="22">
        <f t="shared" ca="1" si="20"/>
        <v>0</v>
      </c>
      <c r="CI30" s="23">
        <f t="shared" ca="1" si="25"/>
        <v>0</v>
      </c>
      <c r="CJ30" s="22">
        <f t="shared" ca="1" si="21"/>
        <v>0</v>
      </c>
      <c r="CK30" s="22">
        <f t="shared" ca="1" si="21"/>
        <v>0</v>
      </c>
      <c r="CL30" s="23">
        <f t="shared" ca="1" si="26"/>
        <v>0</v>
      </c>
      <c r="CM30" s="22">
        <f t="shared" ca="1" si="22"/>
        <v>0</v>
      </c>
      <c r="CN30" s="22">
        <f t="shared" ca="1" si="22"/>
        <v>0</v>
      </c>
      <c r="CO30" s="23">
        <f t="shared" ca="1" si="27"/>
        <v>0</v>
      </c>
      <c r="CP30" s="22">
        <f t="shared" ca="1" si="23"/>
        <v>0</v>
      </c>
      <c r="CQ30" s="22">
        <f t="shared" ca="1" si="23"/>
        <v>0</v>
      </c>
      <c r="CR30" s="22">
        <f t="shared" ca="1" si="23"/>
        <v>0</v>
      </c>
      <c r="CS30" s="22">
        <f t="shared" ca="1" si="23"/>
        <v>0</v>
      </c>
      <c r="CT30" s="22">
        <f t="shared" ca="1" si="23"/>
        <v>0</v>
      </c>
      <c r="CU30" s="23">
        <f t="shared" ca="1" si="9"/>
        <v>29709018.309999984</v>
      </c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</row>
    <row r="31" spans="1:226" ht="12.75" customHeight="1" x14ac:dyDescent="0.2">
      <c r="A31" s="66" t="s">
        <v>193</v>
      </c>
      <c r="B31" s="21">
        <v>1035</v>
      </c>
      <c r="C31" s="67" t="s">
        <v>146</v>
      </c>
      <c r="D31" s="23">
        <f t="shared" ca="1" si="24"/>
        <v>3603783.208929</v>
      </c>
      <c r="E31" s="22">
        <f t="shared" ca="1" si="17"/>
        <v>412620.73000699998</v>
      </c>
      <c r="F31" s="22">
        <f t="shared" ca="1" si="17"/>
        <v>810342.11116699991</v>
      </c>
      <c r="G31" s="22">
        <f t="shared" ca="1" si="17"/>
        <v>2380820.367755</v>
      </c>
      <c r="H31" s="22">
        <f t="shared" ca="1" si="17"/>
        <v>1447633.5219030001</v>
      </c>
      <c r="I31" s="22">
        <f t="shared" ca="1" si="17"/>
        <v>1340877.7106629999</v>
      </c>
      <c r="J31" s="22">
        <f t="shared" ca="1" si="17"/>
        <v>0</v>
      </c>
      <c r="K31" s="22">
        <f t="shared" ca="1" si="17"/>
        <v>-20196.61</v>
      </c>
      <c r="L31" s="22">
        <f t="shared" ca="1" si="17"/>
        <v>0</v>
      </c>
      <c r="M31" s="22">
        <f t="shared" ca="1" si="17"/>
        <v>0</v>
      </c>
      <c r="N31" s="22">
        <f t="shared" ca="1" si="17"/>
        <v>0</v>
      </c>
      <c r="O31" s="22">
        <f t="shared" ca="1" si="17"/>
        <v>1951378.060452</v>
      </c>
      <c r="P31" s="22">
        <f t="shared" ca="1" si="17"/>
        <v>0</v>
      </c>
      <c r="Q31" s="22">
        <f t="shared" ca="1" si="17"/>
        <v>74746.319168000002</v>
      </c>
      <c r="R31" s="22">
        <f t="shared" ca="1" si="17"/>
        <v>0</v>
      </c>
      <c r="S31" s="22">
        <f t="shared" ca="1" si="17"/>
        <v>0</v>
      </c>
      <c r="T31" s="22">
        <f t="shared" ca="1" si="17"/>
        <v>103556967.61</v>
      </c>
      <c r="U31" s="22">
        <f t="shared" ca="1" si="18"/>
        <v>207115.66941999999</v>
      </c>
      <c r="V31" s="22">
        <f t="shared" ca="1" si="18"/>
        <v>19593821.030000001</v>
      </c>
      <c r="W31" s="22">
        <f t="shared" ca="1" si="18"/>
        <v>41930265.810000002</v>
      </c>
      <c r="X31" s="22">
        <f t="shared" ca="1" si="18"/>
        <v>12902.32</v>
      </c>
      <c r="Y31" s="22">
        <f t="shared" ca="1" si="18"/>
        <v>357397.97054800001</v>
      </c>
      <c r="Z31" s="22">
        <f t="shared" ca="1" si="18"/>
        <v>525007.89009</v>
      </c>
      <c r="AA31" s="22">
        <f t="shared" ca="1" si="18"/>
        <v>0</v>
      </c>
      <c r="AB31" s="22">
        <f t="shared" ca="1" si="18"/>
        <v>0</v>
      </c>
      <c r="AC31" s="22">
        <f t="shared" ca="1" si="18"/>
        <v>130301.05991</v>
      </c>
      <c r="AD31" s="22">
        <f t="shared" ca="1" si="18"/>
        <v>1240437.411484</v>
      </c>
      <c r="AE31" s="22">
        <f t="shared" ca="1" si="18"/>
        <v>0</v>
      </c>
      <c r="AF31" s="22">
        <f t="shared" ca="1" si="18"/>
        <v>144510.000004</v>
      </c>
      <c r="AG31" s="22">
        <f t="shared" ca="1" si="18"/>
        <v>0</v>
      </c>
      <c r="AH31" s="22">
        <f t="shared" ca="1" si="18"/>
        <v>0</v>
      </c>
      <c r="AI31" s="22">
        <f t="shared" ca="1" si="18"/>
        <v>0</v>
      </c>
      <c r="AJ31" s="22">
        <f t="shared" ca="1" si="15"/>
        <v>2277.5</v>
      </c>
      <c r="AK31" s="22">
        <f t="shared" ca="1" si="15"/>
        <v>25568.410028999999</v>
      </c>
      <c r="AL31" s="22">
        <f t="shared" ca="1" si="15"/>
        <v>0</v>
      </c>
      <c r="AM31" s="22">
        <f t="shared" ca="1" si="15"/>
        <v>2510511.90625</v>
      </c>
      <c r="AN31" s="22">
        <f t="shared" ca="1" si="15"/>
        <v>0</v>
      </c>
      <c r="AO31" s="22">
        <f t="shared" ca="1" si="15"/>
        <v>0</v>
      </c>
      <c r="AP31" s="22">
        <f t="shared" ca="1" si="15"/>
        <v>19936.260094000001</v>
      </c>
      <c r="AQ31" s="22">
        <f t="shared" ca="1" si="15"/>
        <v>0</v>
      </c>
      <c r="AR31" s="22">
        <f t="shared" ca="1" si="15"/>
        <v>0</v>
      </c>
      <c r="AS31" s="22">
        <f t="shared" ca="1" si="15"/>
        <v>0</v>
      </c>
      <c r="AT31" s="22">
        <f t="shared" ca="1" si="15"/>
        <v>19684276.450888</v>
      </c>
      <c r="AU31" s="22">
        <f t="shared" ca="1" si="15"/>
        <v>289768.17927399999</v>
      </c>
      <c r="AV31" s="22">
        <f t="shared" ca="1" si="15"/>
        <v>274443.15927199996</v>
      </c>
      <c r="AW31" s="22">
        <f t="shared" ca="1" si="15"/>
        <v>0</v>
      </c>
      <c r="AX31" s="22">
        <f t="shared" ca="1" si="15"/>
        <v>307345.68927199999</v>
      </c>
      <c r="AY31" s="22">
        <f t="shared" ca="1" si="15"/>
        <v>0</v>
      </c>
      <c r="AZ31" s="22">
        <f t="shared" ca="1" si="19"/>
        <v>0</v>
      </c>
      <c r="BA31" s="22">
        <f t="shared" ca="1" si="19"/>
        <v>0</v>
      </c>
      <c r="BB31" s="22">
        <f t="shared" ca="1" si="19"/>
        <v>0</v>
      </c>
      <c r="BC31" s="22">
        <f t="shared" ca="1" si="19"/>
        <v>0</v>
      </c>
      <c r="BD31" s="22">
        <f t="shared" ca="1" si="19"/>
        <v>260422.85021999999</v>
      </c>
      <c r="BE31" s="22">
        <f t="shared" ca="1" si="19"/>
        <v>0</v>
      </c>
      <c r="BF31" s="22">
        <f t="shared" ca="1" si="19"/>
        <v>0</v>
      </c>
      <c r="BG31" s="22">
        <f t="shared" ca="1" si="19"/>
        <v>0</v>
      </c>
      <c r="BH31" s="22">
        <f t="shared" ca="1" si="19"/>
        <v>0</v>
      </c>
      <c r="BI31" s="22">
        <f t="shared" ca="1" si="19"/>
        <v>0</v>
      </c>
      <c r="BJ31" s="22">
        <f t="shared" ca="1" si="19"/>
        <v>0</v>
      </c>
      <c r="BK31" s="22">
        <f t="shared" ca="1" si="19"/>
        <v>0</v>
      </c>
      <c r="BL31" s="22">
        <f t="shared" ca="1" si="19"/>
        <v>9674.4100010000002</v>
      </c>
      <c r="BM31" s="22">
        <f t="shared" ca="1" si="19"/>
        <v>0</v>
      </c>
      <c r="BN31" s="22">
        <f t="shared" ca="1" si="19"/>
        <v>8022620.1199930003</v>
      </c>
      <c r="BO31" s="22">
        <f t="shared" ca="1" si="19"/>
        <v>0</v>
      </c>
      <c r="BP31" s="22">
        <f t="shared" ca="1" si="16"/>
        <v>390749.34013800003</v>
      </c>
      <c r="BQ31" s="22">
        <f t="shared" ca="1" si="16"/>
        <v>9684709.2971899994</v>
      </c>
      <c r="BR31" s="22">
        <f t="shared" ca="1" si="16"/>
        <v>4545210.6684389999</v>
      </c>
      <c r="BS31" s="22">
        <f t="shared" ca="1" si="16"/>
        <v>985688.36324700003</v>
      </c>
      <c r="BT31" s="22">
        <f t="shared" ca="1" si="16"/>
        <v>0</v>
      </c>
      <c r="BU31" s="22">
        <f t="shared" ca="1" si="16"/>
        <v>0</v>
      </c>
      <c r="BV31" s="22">
        <f t="shared" ca="1" si="16"/>
        <v>2827496.2696059998</v>
      </c>
      <c r="BW31" s="22">
        <f t="shared" ca="1" si="16"/>
        <v>0</v>
      </c>
      <c r="BX31" s="22">
        <f t="shared" ca="1" si="16"/>
        <v>0</v>
      </c>
      <c r="BY31" s="22">
        <f t="shared" ca="1" si="16"/>
        <v>0</v>
      </c>
      <c r="BZ31" s="22">
        <f t="shared" ca="1" si="16"/>
        <v>209.75</v>
      </c>
      <c r="CA31" s="22">
        <f t="shared" ca="1" si="16"/>
        <v>24366.880000000001</v>
      </c>
      <c r="CB31" s="22">
        <f t="shared" ca="1" si="16"/>
        <v>374.44</v>
      </c>
      <c r="CC31" s="22">
        <f t="shared" ca="1" si="16"/>
        <v>93193.8</v>
      </c>
      <c r="CD31" s="22">
        <f t="shared" ca="1" si="16"/>
        <v>0</v>
      </c>
      <c r="CE31" s="22">
        <f t="shared" ca="1" si="16"/>
        <v>0</v>
      </c>
      <c r="CF31" s="22">
        <f t="shared" ca="1" si="20"/>
        <v>0</v>
      </c>
      <c r="CG31" s="22">
        <f t="shared" ca="1" si="20"/>
        <v>21546.17</v>
      </c>
      <c r="CH31" s="22">
        <f t="shared" ca="1" si="20"/>
        <v>0</v>
      </c>
      <c r="CI31" s="23">
        <f t="shared" ca="1" si="25"/>
        <v>6572211.3399599995</v>
      </c>
      <c r="CJ31" s="22">
        <f t="shared" ca="1" si="21"/>
        <v>0</v>
      </c>
      <c r="CK31" s="22">
        <f t="shared" ca="1" si="21"/>
        <v>150710</v>
      </c>
      <c r="CL31" s="23">
        <f t="shared" ca="1" si="26"/>
        <v>6402608.75</v>
      </c>
      <c r="CM31" s="22">
        <f t="shared" ca="1" si="22"/>
        <v>109231.62</v>
      </c>
      <c r="CN31" s="22">
        <f t="shared" ca="1" si="22"/>
        <v>6293377.1299999999</v>
      </c>
      <c r="CO31" s="23">
        <f t="shared" ca="1" si="27"/>
        <v>18892.589960000001</v>
      </c>
      <c r="CP31" s="22">
        <f t="shared" ca="1" si="23"/>
        <v>18892.589960000001</v>
      </c>
      <c r="CQ31" s="22">
        <f t="shared" ca="1" si="23"/>
        <v>0</v>
      </c>
      <c r="CR31" s="22">
        <f t="shared" ca="1" si="23"/>
        <v>630511.57032199996</v>
      </c>
      <c r="CS31" s="22">
        <f t="shared" ca="1" si="23"/>
        <v>0</v>
      </c>
      <c r="CT31" s="22">
        <f t="shared" ca="1" si="23"/>
        <v>-25.87</v>
      </c>
      <c r="CU31" s="23">
        <f t="shared" ca="1" si="9"/>
        <v>233280035.93676594</v>
      </c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</row>
    <row r="32" spans="1:226" ht="12.75" customHeight="1" x14ac:dyDescent="0.2">
      <c r="A32" s="66" t="s">
        <v>195</v>
      </c>
      <c r="B32" s="21">
        <v>1036</v>
      </c>
      <c r="C32" s="67" t="s">
        <v>146</v>
      </c>
      <c r="D32" s="23">
        <f t="shared" ca="1" si="24"/>
        <v>87085.760000003342</v>
      </c>
      <c r="E32" s="22">
        <f t="shared" ca="1" si="17"/>
        <v>6981.3499999999931</v>
      </c>
      <c r="F32" s="22">
        <f t="shared" ca="1" si="17"/>
        <v>76973.250000003201</v>
      </c>
      <c r="G32" s="22">
        <f t="shared" ca="1" si="17"/>
        <v>3131.160000000149</v>
      </c>
      <c r="H32" s="22">
        <f t="shared" ca="1" si="17"/>
        <v>35.26</v>
      </c>
      <c r="I32" s="22">
        <f t="shared" ca="1" si="17"/>
        <v>78038.47</v>
      </c>
      <c r="J32" s="22">
        <f t="shared" ca="1" si="17"/>
        <v>0</v>
      </c>
      <c r="K32" s="22">
        <f t="shared" ca="1" si="17"/>
        <v>2380.9499999999998</v>
      </c>
      <c r="L32" s="22">
        <f t="shared" ca="1" si="17"/>
        <v>0</v>
      </c>
      <c r="M32" s="22">
        <f t="shared" ca="1" si="17"/>
        <v>0</v>
      </c>
      <c r="N32" s="22">
        <f t="shared" ca="1" si="17"/>
        <v>0</v>
      </c>
      <c r="O32" s="22">
        <f t="shared" ca="1" si="17"/>
        <v>68295.430000000008</v>
      </c>
      <c r="P32" s="22">
        <f t="shared" ca="1" si="17"/>
        <v>0</v>
      </c>
      <c r="Q32" s="22">
        <f t="shared" ca="1" si="17"/>
        <v>0</v>
      </c>
      <c r="R32" s="22">
        <f t="shared" ca="1" si="17"/>
        <v>0</v>
      </c>
      <c r="S32" s="22">
        <f t="shared" ca="1" si="17"/>
        <v>0</v>
      </c>
      <c r="T32" s="22">
        <f t="shared" ca="1" si="17"/>
        <v>7005511.8800000036</v>
      </c>
      <c r="U32" s="22">
        <f t="shared" ca="1" si="18"/>
        <v>6675.36</v>
      </c>
      <c r="V32" s="22">
        <f t="shared" ca="1" si="18"/>
        <v>781263.53000000014</v>
      </c>
      <c r="W32" s="22">
        <f t="shared" ca="1" si="18"/>
        <v>7996953.1099999696</v>
      </c>
      <c r="X32" s="22">
        <f t="shared" ca="1" si="18"/>
        <v>6750</v>
      </c>
      <c r="Y32" s="22">
        <f t="shared" ca="1" si="18"/>
        <v>24662.22</v>
      </c>
      <c r="Z32" s="22">
        <f t="shared" ca="1" si="18"/>
        <v>-43372.840000003576</v>
      </c>
      <c r="AA32" s="22">
        <f t="shared" ca="1" si="18"/>
        <v>-1000</v>
      </c>
      <c r="AB32" s="22">
        <f t="shared" ca="1" si="18"/>
        <v>0</v>
      </c>
      <c r="AC32" s="22">
        <f t="shared" ca="1" si="18"/>
        <v>-4294.9499999999962</v>
      </c>
      <c r="AD32" s="22">
        <f t="shared" ca="1" si="18"/>
        <v>-1464.6299999996365</v>
      </c>
      <c r="AE32" s="22">
        <f t="shared" ca="1" si="18"/>
        <v>0</v>
      </c>
      <c r="AF32" s="22">
        <f t="shared" ca="1" si="18"/>
        <v>0</v>
      </c>
      <c r="AG32" s="22">
        <f t="shared" ca="1" si="18"/>
        <v>0</v>
      </c>
      <c r="AH32" s="22">
        <f t="shared" ca="1" si="18"/>
        <v>0</v>
      </c>
      <c r="AI32" s="22">
        <f t="shared" ca="1" si="18"/>
        <v>0</v>
      </c>
      <c r="AJ32" s="22">
        <f t="shared" ca="1" si="15"/>
        <v>0</v>
      </c>
      <c r="AK32" s="22">
        <f t="shared" ca="1" si="15"/>
        <v>134.4</v>
      </c>
      <c r="AL32" s="22">
        <f t="shared" ca="1" si="15"/>
        <v>0</v>
      </c>
      <c r="AM32" s="22">
        <f t="shared" ca="1" si="15"/>
        <v>4761.8999999999996</v>
      </c>
      <c r="AN32" s="22">
        <f t="shared" ca="1" si="15"/>
        <v>0</v>
      </c>
      <c r="AO32" s="22">
        <f t="shared" ca="1" si="15"/>
        <v>0</v>
      </c>
      <c r="AP32" s="22">
        <f t="shared" ca="1" si="15"/>
        <v>50</v>
      </c>
      <c r="AQ32" s="22">
        <f t="shared" ca="1" si="15"/>
        <v>0</v>
      </c>
      <c r="AR32" s="22">
        <f t="shared" ca="1" si="15"/>
        <v>0</v>
      </c>
      <c r="AS32" s="22">
        <f t="shared" ca="1" si="15"/>
        <v>0</v>
      </c>
      <c r="AT32" s="22">
        <f t="shared" ca="1" si="15"/>
        <v>-272969.10000000021</v>
      </c>
      <c r="AU32" s="22">
        <f t="shared" ca="1" si="15"/>
        <v>70817.69</v>
      </c>
      <c r="AV32" s="22">
        <f t="shared" ca="1" si="15"/>
        <v>-313.57999999999993</v>
      </c>
      <c r="AW32" s="22">
        <f t="shared" ca="1" si="15"/>
        <v>0</v>
      </c>
      <c r="AX32" s="22">
        <f t="shared" ca="1" si="15"/>
        <v>-480.41000000000287</v>
      </c>
      <c r="AY32" s="22">
        <f t="shared" ca="1" si="15"/>
        <v>0</v>
      </c>
      <c r="AZ32" s="22">
        <f t="shared" ca="1" si="19"/>
        <v>0</v>
      </c>
      <c r="BA32" s="22">
        <f t="shared" ca="1" si="19"/>
        <v>0</v>
      </c>
      <c r="BB32" s="22">
        <f t="shared" ca="1" si="19"/>
        <v>0</v>
      </c>
      <c r="BC32" s="22">
        <f t="shared" ca="1" si="19"/>
        <v>0</v>
      </c>
      <c r="BD32" s="22">
        <f t="shared" ca="1" si="19"/>
        <v>14437.640000000009</v>
      </c>
      <c r="BE32" s="22">
        <f t="shared" ca="1" si="19"/>
        <v>0</v>
      </c>
      <c r="BF32" s="22">
        <f t="shared" ca="1" si="19"/>
        <v>0</v>
      </c>
      <c r="BG32" s="22">
        <f t="shared" ca="1" si="19"/>
        <v>0</v>
      </c>
      <c r="BH32" s="22">
        <f t="shared" ca="1" si="19"/>
        <v>0</v>
      </c>
      <c r="BI32" s="22">
        <f t="shared" ca="1" si="19"/>
        <v>0</v>
      </c>
      <c r="BJ32" s="22">
        <f t="shared" ca="1" si="19"/>
        <v>0</v>
      </c>
      <c r="BK32" s="22">
        <f t="shared" ca="1" si="19"/>
        <v>0</v>
      </c>
      <c r="BL32" s="22">
        <f t="shared" ca="1" si="19"/>
        <v>0</v>
      </c>
      <c r="BM32" s="22">
        <f t="shared" ca="1" si="19"/>
        <v>0</v>
      </c>
      <c r="BN32" s="22">
        <f t="shared" ca="1" si="19"/>
        <v>10241.739999999994</v>
      </c>
      <c r="BO32" s="22">
        <f t="shared" ca="1" si="19"/>
        <v>0</v>
      </c>
      <c r="BP32" s="22">
        <f t="shared" ca="1" si="16"/>
        <v>-100718.48999999987</v>
      </c>
      <c r="BQ32" s="22">
        <f t="shared" ca="1" si="16"/>
        <v>0</v>
      </c>
      <c r="BR32" s="22">
        <f t="shared" ca="1" si="16"/>
        <v>322.27999999999997</v>
      </c>
      <c r="BS32" s="22">
        <f t="shared" ca="1" si="16"/>
        <v>-12152.549999999996</v>
      </c>
      <c r="BT32" s="22">
        <f t="shared" ca="1" si="16"/>
        <v>0</v>
      </c>
      <c r="BU32" s="22">
        <f t="shared" ca="1" si="16"/>
        <v>0</v>
      </c>
      <c r="BV32" s="22">
        <f t="shared" ca="1" si="16"/>
        <v>0</v>
      </c>
      <c r="BW32" s="22">
        <f t="shared" ca="1" si="16"/>
        <v>0</v>
      </c>
      <c r="BX32" s="22">
        <f t="shared" ca="1" si="16"/>
        <v>0</v>
      </c>
      <c r="BY32" s="22">
        <f t="shared" ca="1" si="16"/>
        <v>0</v>
      </c>
      <c r="BZ32" s="22">
        <f t="shared" ca="1" si="16"/>
        <v>0</v>
      </c>
      <c r="CA32" s="22">
        <f t="shared" ca="1" si="16"/>
        <v>0</v>
      </c>
      <c r="CB32" s="22">
        <f t="shared" ca="1" si="16"/>
        <v>0</v>
      </c>
      <c r="CC32" s="22">
        <f t="shared" ca="1" si="16"/>
        <v>0</v>
      </c>
      <c r="CD32" s="22">
        <f t="shared" ca="1" si="16"/>
        <v>0</v>
      </c>
      <c r="CE32" s="22">
        <f t="shared" ca="1" si="16"/>
        <v>0</v>
      </c>
      <c r="CF32" s="22">
        <f t="shared" ca="1" si="20"/>
        <v>0</v>
      </c>
      <c r="CG32" s="22">
        <f t="shared" ca="1" si="20"/>
        <v>0</v>
      </c>
      <c r="CH32" s="22">
        <f t="shared" ca="1" si="20"/>
        <v>0</v>
      </c>
      <c r="CI32" s="23">
        <f t="shared" ca="1" si="25"/>
        <v>2052703.1200000003</v>
      </c>
      <c r="CJ32" s="22">
        <f t="shared" ca="1" si="21"/>
        <v>2078.9600000000046</v>
      </c>
      <c r="CK32" s="22">
        <f t="shared" ca="1" si="21"/>
        <v>0</v>
      </c>
      <c r="CL32" s="23">
        <f t="shared" ca="1" si="26"/>
        <v>2050624.1600000004</v>
      </c>
      <c r="CM32" s="22">
        <f t="shared" ca="1" si="22"/>
        <v>22000</v>
      </c>
      <c r="CN32" s="22">
        <f t="shared" ca="1" si="22"/>
        <v>2028624.1600000004</v>
      </c>
      <c r="CO32" s="23">
        <f t="shared" ca="1" si="27"/>
        <v>0</v>
      </c>
      <c r="CP32" s="22">
        <f t="shared" ca="1" si="23"/>
        <v>0</v>
      </c>
      <c r="CQ32" s="22">
        <f t="shared" ca="1" si="23"/>
        <v>0</v>
      </c>
      <c r="CR32" s="22">
        <f t="shared" ca="1" si="23"/>
        <v>24107.25</v>
      </c>
      <c r="CS32" s="22">
        <f t="shared" ca="1" si="23"/>
        <v>0</v>
      </c>
      <c r="CT32" s="22">
        <f t="shared" ca="1" si="23"/>
        <v>0</v>
      </c>
      <c r="CU32" s="23">
        <f t="shared" ca="1" si="9"/>
        <v>17798461.439999975</v>
      </c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</row>
    <row r="33" spans="1:226" ht="12.75" customHeight="1" x14ac:dyDescent="0.2">
      <c r="A33" s="66" t="s">
        <v>197</v>
      </c>
      <c r="B33" s="21">
        <v>1037</v>
      </c>
      <c r="C33" s="67" t="s">
        <v>146</v>
      </c>
      <c r="D33" s="23">
        <f t="shared" ca="1" si="24"/>
        <v>20634.32</v>
      </c>
      <c r="E33" s="22">
        <f t="shared" ca="1" si="17"/>
        <v>5508.52</v>
      </c>
      <c r="F33" s="22">
        <f t="shared" ca="1" si="17"/>
        <v>0</v>
      </c>
      <c r="G33" s="22">
        <f t="shared" ca="1" si="17"/>
        <v>15125.800000000001</v>
      </c>
      <c r="H33" s="22">
        <f t="shared" ca="1" si="17"/>
        <v>65.099999999999994</v>
      </c>
      <c r="I33" s="22">
        <f t="shared" ca="1" si="17"/>
        <v>32125.65</v>
      </c>
      <c r="J33" s="22">
        <f t="shared" ca="1" si="17"/>
        <v>0</v>
      </c>
      <c r="K33" s="22">
        <f t="shared" ca="1" si="17"/>
        <v>268083.21999999997</v>
      </c>
      <c r="L33" s="22">
        <f t="shared" ca="1" si="17"/>
        <v>0</v>
      </c>
      <c r="M33" s="22">
        <f t="shared" ca="1" si="17"/>
        <v>0</v>
      </c>
      <c r="N33" s="22">
        <f t="shared" ca="1" si="17"/>
        <v>0</v>
      </c>
      <c r="O33" s="22">
        <f t="shared" ca="1" si="17"/>
        <v>67451.319999999978</v>
      </c>
      <c r="P33" s="22">
        <f t="shared" ca="1" si="17"/>
        <v>0</v>
      </c>
      <c r="Q33" s="22">
        <f t="shared" ca="1" si="17"/>
        <v>0</v>
      </c>
      <c r="R33" s="22">
        <f t="shared" ca="1" si="17"/>
        <v>0</v>
      </c>
      <c r="S33" s="22">
        <f t="shared" ca="1" si="17"/>
        <v>0</v>
      </c>
      <c r="T33" s="22">
        <f t="shared" ca="1" si="17"/>
        <v>583413.53999999992</v>
      </c>
      <c r="U33" s="22">
        <f t="shared" ca="1" si="18"/>
        <v>1643.61</v>
      </c>
      <c r="V33" s="22">
        <f t="shared" ca="1" si="18"/>
        <v>1236917.1700000002</v>
      </c>
      <c r="W33" s="22">
        <f t="shared" ca="1" si="18"/>
        <v>686636.69000000029</v>
      </c>
      <c r="X33" s="22">
        <f t="shared" ca="1" si="18"/>
        <v>0</v>
      </c>
      <c r="Y33" s="22">
        <f t="shared" ca="1" si="18"/>
        <v>167.02</v>
      </c>
      <c r="Z33" s="22">
        <f t="shared" ca="1" si="18"/>
        <v>369.5</v>
      </c>
      <c r="AA33" s="22">
        <f t="shared" ca="1" si="18"/>
        <v>0</v>
      </c>
      <c r="AB33" s="22">
        <f t="shared" ca="1" si="18"/>
        <v>0</v>
      </c>
      <c r="AC33" s="22">
        <f t="shared" ca="1" si="18"/>
        <v>353.86</v>
      </c>
      <c r="AD33" s="22">
        <f t="shared" ca="1" si="18"/>
        <v>248.42999999999998</v>
      </c>
      <c r="AE33" s="22">
        <f t="shared" ca="1" si="18"/>
        <v>0</v>
      </c>
      <c r="AF33" s="22">
        <f t="shared" ca="1" si="18"/>
        <v>0</v>
      </c>
      <c r="AG33" s="22">
        <f t="shared" ca="1" si="18"/>
        <v>0</v>
      </c>
      <c r="AH33" s="22">
        <f t="shared" ca="1" si="18"/>
        <v>0</v>
      </c>
      <c r="AI33" s="22">
        <f t="shared" ca="1" si="18"/>
        <v>0</v>
      </c>
      <c r="AJ33" s="22">
        <f t="shared" ca="1" si="15"/>
        <v>0</v>
      </c>
      <c r="AK33" s="22">
        <f t="shared" ca="1" si="15"/>
        <v>0</v>
      </c>
      <c r="AL33" s="22">
        <f t="shared" ca="1" si="15"/>
        <v>0</v>
      </c>
      <c r="AM33" s="22">
        <f t="shared" ca="1" si="15"/>
        <v>1525.07</v>
      </c>
      <c r="AN33" s="22">
        <f t="shared" ca="1" si="15"/>
        <v>0</v>
      </c>
      <c r="AO33" s="22">
        <f t="shared" ca="1" si="15"/>
        <v>0</v>
      </c>
      <c r="AP33" s="22">
        <f t="shared" ca="1" si="15"/>
        <v>0</v>
      </c>
      <c r="AQ33" s="22">
        <f t="shared" ca="1" si="15"/>
        <v>0</v>
      </c>
      <c r="AR33" s="22">
        <f t="shared" ca="1" si="15"/>
        <v>0</v>
      </c>
      <c r="AS33" s="22">
        <f t="shared" ca="1" si="15"/>
        <v>0</v>
      </c>
      <c r="AT33" s="22">
        <f t="shared" ca="1" si="15"/>
        <v>107222.80000000002</v>
      </c>
      <c r="AU33" s="22">
        <f t="shared" ca="1" si="15"/>
        <v>63.929999999999993</v>
      </c>
      <c r="AV33" s="22">
        <f t="shared" ca="1" si="15"/>
        <v>83.86</v>
      </c>
      <c r="AW33" s="22">
        <f t="shared" ca="1" si="15"/>
        <v>0</v>
      </c>
      <c r="AX33" s="22">
        <f t="shared" ca="1" si="15"/>
        <v>2843.64</v>
      </c>
      <c r="AY33" s="22">
        <f t="shared" ca="1" si="15"/>
        <v>0</v>
      </c>
      <c r="AZ33" s="22">
        <f t="shared" ca="1" si="19"/>
        <v>0</v>
      </c>
      <c r="BA33" s="22">
        <f t="shared" ca="1" si="19"/>
        <v>0</v>
      </c>
      <c r="BB33" s="22">
        <f t="shared" ca="1" si="19"/>
        <v>0</v>
      </c>
      <c r="BC33" s="22">
        <f t="shared" ca="1" si="19"/>
        <v>0</v>
      </c>
      <c r="BD33" s="22">
        <f t="shared" ca="1" si="19"/>
        <v>6491.6100000000015</v>
      </c>
      <c r="BE33" s="22">
        <f t="shared" ca="1" si="19"/>
        <v>0</v>
      </c>
      <c r="BF33" s="22">
        <f t="shared" ca="1" si="19"/>
        <v>0</v>
      </c>
      <c r="BG33" s="22">
        <f t="shared" ca="1" si="19"/>
        <v>0</v>
      </c>
      <c r="BH33" s="22">
        <f t="shared" ca="1" si="19"/>
        <v>0</v>
      </c>
      <c r="BI33" s="22">
        <f t="shared" ca="1" si="19"/>
        <v>0</v>
      </c>
      <c r="BJ33" s="22">
        <f t="shared" ca="1" si="19"/>
        <v>0</v>
      </c>
      <c r="BK33" s="22">
        <f t="shared" ca="1" si="19"/>
        <v>0</v>
      </c>
      <c r="BL33" s="22">
        <f t="shared" ca="1" si="19"/>
        <v>0</v>
      </c>
      <c r="BM33" s="22">
        <f t="shared" ca="1" si="19"/>
        <v>0</v>
      </c>
      <c r="BN33" s="22">
        <f t="shared" ca="1" si="19"/>
        <v>9410.3899999999958</v>
      </c>
      <c r="BO33" s="22">
        <f t="shared" ca="1" si="19"/>
        <v>0</v>
      </c>
      <c r="BP33" s="22">
        <f t="shared" ca="1" si="16"/>
        <v>21119</v>
      </c>
      <c r="BQ33" s="22">
        <f t="shared" ca="1" si="16"/>
        <v>0</v>
      </c>
      <c r="BR33" s="22">
        <f t="shared" ca="1" si="16"/>
        <v>0</v>
      </c>
      <c r="BS33" s="22">
        <f t="shared" ca="1" si="16"/>
        <v>-124.13999999999996</v>
      </c>
      <c r="BT33" s="22">
        <f t="shared" ca="1" si="16"/>
        <v>0</v>
      </c>
      <c r="BU33" s="22">
        <f t="shared" ca="1" si="16"/>
        <v>0</v>
      </c>
      <c r="BV33" s="22">
        <f t="shared" ca="1" si="16"/>
        <v>0</v>
      </c>
      <c r="BW33" s="22">
        <f t="shared" ca="1" si="16"/>
        <v>0</v>
      </c>
      <c r="BX33" s="22">
        <f t="shared" ca="1" si="16"/>
        <v>0</v>
      </c>
      <c r="BY33" s="22">
        <f t="shared" ca="1" si="16"/>
        <v>0</v>
      </c>
      <c r="BZ33" s="22">
        <f t="shared" ca="1" si="16"/>
        <v>0</v>
      </c>
      <c r="CA33" s="22">
        <f t="shared" ca="1" si="16"/>
        <v>0</v>
      </c>
      <c r="CB33" s="22">
        <f t="shared" ca="1" si="16"/>
        <v>0</v>
      </c>
      <c r="CC33" s="22">
        <f t="shared" ca="1" si="16"/>
        <v>0</v>
      </c>
      <c r="CD33" s="22">
        <f t="shared" ca="1" si="16"/>
        <v>0</v>
      </c>
      <c r="CE33" s="22">
        <f t="shared" ca="1" si="16"/>
        <v>0</v>
      </c>
      <c r="CF33" s="22">
        <f t="shared" ca="1" si="20"/>
        <v>0</v>
      </c>
      <c r="CG33" s="22">
        <f t="shared" ca="1" si="20"/>
        <v>0</v>
      </c>
      <c r="CH33" s="22">
        <f t="shared" ca="1" si="20"/>
        <v>0</v>
      </c>
      <c r="CI33" s="23">
        <f t="shared" ca="1" si="25"/>
        <v>0</v>
      </c>
      <c r="CJ33" s="22">
        <f t="shared" ca="1" si="21"/>
        <v>0</v>
      </c>
      <c r="CK33" s="22">
        <f t="shared" ca="1" si="21"/>
        <v>0</v>
      </c>
      <c r="CL33" s="23">
        <f t="shared" ca="1" si="26"/>
        <v>0</v>
      </c>
      <c r="CM33" s="22">
        <f t="shared" ca="1" si="22"/>
        <v>0</v>
      </c>
      <c r="CN33" s="22">
        <f t="shared" ca="1" si="22"/>
        <v>0</v>
      </c>
      <c r="CO33" s="23">
        <f t="shared" ca="1" si="27"/>
        <v>0</v>
      </c>
      <c r="CP33" s="22">
        <f t="shared" ca="1" si="23"/>
        <v>0</v>
      </c>
      <c r="CQ33" s="22">
        <f t="shared" ca="1" si="23"/>
        <v>0</v>
      </c>
      <c r="CR33" s="22">
        <f t="shared" ca="1" si="23"/>
        <v>233115.66999999995</v>
      </c>
      <c r="CS33" s="22">
        <f t="shared" ca="1" si="23"/>
        <v>0</v>
      </c>
      <c r="CT33" s="22">
        <f t="shared" ca="1" si="23"/>
        <v>0</v>
      </c>
      <c r="CU33" s="23">
        <f t="shared" ca="1" si="9"/>
        <v>3279861.26</v>
      </c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</row>
    <row r="34" spans="1:226" ht="12.75" customHeight="1" x14ac:dyDescent="0.2">
      <c r="A34" s="66" t="s">
        <v>199</v>
      </c>
      <c r="B34" s="21">
        <v>1038</v>
      </c>
      <c r="C34" s="67" t="s">
        <v>146</v>
      </c>
      <c r="D34" s="23">
        <f t="shared" ca="1" si="24"/>
        <v>9211028.6956000105</v>
      </c>
      <c r="E34" s="22">
        <f t="shared" ca="1" si="17"/>
        <v>1314780.6432950499</v>
      </c>
      <c r="F34" s="22">
        <f t="shared" ca="1" si="17"/>
        <v>7896248.0523049599</v>
      </c>
      <c r="G34" s="22">
        <f t="shared" ca="1" si="17"/>
        <v>0</v>
      </c>
      <c r="H34" s="22">
        <f t="shared" ca="1" si="17"/>
        <v>34673436.380000003</v>
      </c>
      <c r="I34" s="22">
        <f t="shared" ca="1" si="17"/>
        <v>145232.15</v>
      </c>
      <c r="J34" s="22">
        <f t="shared" ca="1" si="17"/>
        <v>0</v>
      </c>
      <c r="K34" s="22">
        <f t="shared" ca="1" si="17"/>
        <v>0</v>
      </c>
      <c r="L34" s="22">
        <f t="shared" ca="1" si="17"/>
        <v>0</v>
      </c>
      <c r="M34" s="22">
        <f t="shared" ca="1" si="17"/>
        <v>0</v>
      </c>
      <c r="N34" s="22">
        <f t="shared" ca="1" si="17"/>
        <v>0</v>
      </c>
      <c r="O34" s="22">
        <f t="shared" ca="1" si="17"/>
        <v>44278819.859999999</v>
      </c>
      <c r="P34" s="22">
        <f t="shared" ca="1" si="17"/>
        <v>0</v>
      </c>
      <c r="Q34" s="22">
        <f t="shared" ca="1" si="17"/>
        <v>0</v>
      </c>
      <c r="R34" s="22">
        <f t="shared" ca="1" si="17"/>
        <v>0</v>
      </c>
      <c r="S34" s="22">
        <f t="shared" ca="1" si="17"/>
        <v>0</v>
      </c>
      <c r="T34" s="22">
        <f t="shared" ca="1" si="17"/>
        <v>0</v>
      </c>
      <c r="U34" s="22">
        <f t="shared" ca="1" si="18"/>
        <v>0</v>
      </c>
      <c r="V34" s="22">
        <f t="shared" ca="1" si="18"/>
        <v>37326.97</v>
      </c>
      <c r="W34" s="22">
        <f t="shared" ca="1" si="18"/>
        <v>183694.96</v>
      </c>
      <c r="X34" s="22">
        <f t="shared" ca="1" si="18"/>
        <v>0</v>
      </c>
      <c r="Y34" s="22">
        <f t="shared" ca="1" si="18"/>
        <v>209189.30360000001</v>
      </c>
      <c r="Z34" s="22">
        <f t="shared" ca="1" si="18"/>
        <v>461982.64</v>
      </c>
      <c r="AA34" s="22">
        <f t="shared" ca="1" si="18"/>
        <v>0</v>
      </c>
      <c r="AB34" s="22">
        <f t="shared" ca="1" si="18"/>
        <v>0</v>
      </c>
      <c r="AC34" s="22">
        <f t="shared" ca="1" si="18"/>
        <v>125448.9497</v>
      </c>
      <c r="AD34" s="22">
        <f t="shared" ca="1" si="18"/>
        <v>3237811.6242999998</v>
      </c>
      <c r="AE34" s="22">
        <f t="shared" ca="1" si="18"/>
        <v>0</v>
      </c>
      <c r="AF34" s="22">
        <f t="shared" ca="1" si="18"/>
        <v>0</v>
      </c>
      <c r="AG34" s="22">
        <f t="shared" ca="1" si="18"/>
        <v>0</v>
      </c>
      <c r="AH34" s="22">
        <f t="shared" ca="1" si="18"/>
        <v>326354</v>
      </c>
      <c r="AI34" s="22">
        <f t="shared" ca="1" si="18"/>
        <v>0</v>
      </c>
      <c r="AJ34" s="22">
        <f t="shared" ca="1" si="15"/>
        <v>0</v>
      </c>
      <c r="AK34" s="22">
        <f t="shared" ca="1" si="15"/>
        <v>0</v>
      </c>
      <c r="AL34" s="22">
        <f t="shared" ca="1" si="15"/>
        <v>0</v>
      </c>
      <c r="AM34" s="22">
        <f t="shared" ca="1" si="15"/>
        <v>3209965.58</v>
      </c>
      <c r="AN34" s="22">
        <f t="shared" ca="1" si="15"/>
        <v>0</v>
      </c>
      <c r="AO34" s="22">
        <f t="shared" ca="1" si="15"/>
        <v>0</v>
      </c>
      <c r="AP34" s="22">
        <f t="shared" ca="1" si="15"/>
        <v>249281.69</v>
      </c>
      <c r="AQ34" s="22">
        <f t="shared" ca="1" si="15"/>
        <v>0</v>
      </c>
      <c r="AR34" s="22">
        <f t="shared" ca="1" si="15"/>
        <v>0</v>
      </c>
      <c r="AS34" s="22">
        <f t="shared" ca="1" si="15"/>
        <v>0</v>
      </c>
      <c r="AT34" s="22">
        <f t="shared" ca="1" si="15"/>
        <v>26380758.148800001</v>
      </c>
      <c r="AU34" s="22">
        <f t="shared" ca="1" si="15"/>
        <v>512814.91070000001</v>
      </c>
      <c r="AV34" s="22">
        <f t="shared" ca="1" si="15"/>
        <v>18235871</v>
      </c>
      <c r="AW34" s="22">
        <f t="shared" ca="1" si="15"/>
        <v>0</v>
      </c>
      <c r="AX34" s="22">
        <f t="shared" ca="1" si="15"/>
        <v>145883.88</v>
      </c>
      <c r="AY34" s="22">
        <f t="shared" ca="1" si="15"/>
        <v>0</v>
      </c>
      <c r="AZ34" s="22">
        <f t="shared" ca="1" si="19"/>
        <v>0</v>
      </c>
      <c r="BA34" s="22">
        <f t="shared" ca="1" si="19"/>
        <v>0</v>
      </c>
      <c r="BB34" s="22">
        <f t="shared" ca="1" si="19"/>
        <v>0</v>
      </c>
      <c r="BC34" s="22">
        <f t="shared" ca="1" si="19"/>
        <v>0</v>
      </c>
      <c r="BD34" s="22">
        <f t="shared" ca="1" si="19"/>
        <v>620266.57149999705</v>
      </c>
      <c r="BE34" s="22">
        <f t="shared" ca="1" si="19"/>
        <v>0</v>
      </c>
      <c r="BF34" s="22">
        <f t="shared" ca="1" si="19"/>
        <v>0</v>
      </c>
      <c r="BG34" s="22">
        <f t="shared" ca="1" si="19"/>
        <v>0</v>
      </c>
      <c r="BH34" s="22">
        <f t="shared" ca="1" si="19"/>
        <v>0</v>
      </c>
      <c r="BI34" s="22">
        <f t="shared" ca="1" si="19"/>
        <v>0</v>
      </c>
      <c r="BJ34" s="22">
        <f t="shared" ca="1" si="19"/>
        <v>0</v>
      </c>
      <c r="BK34" s="22">
        <f t="shared" ca="1" si="19"/>
        <v>0</v>
      </c>
      <c r="BL34" s="22">
        <f t="shared" ca="1" si="19"/>
        <v>0</v>
      </c>
      <c r="BM34" s="22">
        <f t="shared" ca="1" si="19"/>
        <v>0</v>
      </c>
      <c r="BN34" s="22">
        <f t="shared" ca="1" si="19"/>
        <v>0</v>
      </c>
      <c r="BO34" s="22">
        <f t="shared" ca="1" si="19"/>
        <v>0</v>
      </c>
      <c r="BP34" s="22">
        <f t="shared" ca="1" si="16"/>
        <v>192009.84</v>
      </c>
      <c r="BQ34" s="22">
        <f t="shared" ca="1" si="16"/>
        <v>0</v>
      </c>
      <c r="BR34" s="22">
        <f t="shared" ca="1" si="16"/>
        <v>0</v>
      </c>
      <c r="BS34" s="22">
        <f t="shared" ca="1" si="16"/>
        <v>672525408.71610498</v>
      </c>
      <c r="BT34" s="22">
        <f t="shared" ca="1" si="16"/>
        <v>0</v>
      </c>
      <c r="BU34" s="22">
        <f t="shared" ca="1" si="16"/>
        <v>0</v>
      </c>
      <c r="BV34" s="22">
        <f t="shared" ca="1" si="16"/>
        <v>2342724.75</v>
      </c>
      <c r="BW34" s="22">
        <f t="shared" ca="1" si="16"/>
        <v>0</v>
      </c>
      <c r="BX34" s="22">
        <f t="shared" ca="1" si="16"/>
        <v>0</v>
      </c>
      <c r="BY34" s="22">
        <f t="shared" ca="1" si="16"/>
        <v>0</v>
      </c>
      <c r="BZ34" s="22">
        <f t="shared" ca="1" si="16"/>
        <v>0</v>
      </c>
      <c r="CA34" s="22">
        <f t="shared" ca="1" si="16"/>
        <v>0</v>
      </c>
      <c r="CB34" s="22">
        <f t="shared" ca="1" si="16"/>
        <v>0</v>
      </c>
      <c r="CC34" s="22">
        <f t="shared" ca="1" si="16"/>
        <v>0</v>
      </c>
      <c r="CD34" s="22">
        <f t="shared" ca="1" si="16"/>
        <v>0</v>
      </c>
      <c r="CE34" s="22">
        <f t="shared" ca="1" si="16"/>
        <v>0</v>
      </c>
      <c r="CF34" s="22">
        <f t="shared" ca="1" si="20"/>
        <v>0</v>
      </c>
      <c r="CG34" s="22">
        <f t="shared" ca="1" si="20"/>
        <v>0</v>
      </c>
      <c r="CH34" s="22">
        <f t="shared" ca="1" si="20"/>
        <v>110110.59</v>
      </c>
      <c r="CI34" s="23">
        <f t="shared" ca="1" si="25"/>
        <v>16230.21</v>
      </c>
      <c r="CJ34" s="22">
        <f t="shared" ca="1" si="21"/>
        <v>16230.21</v>
      </c>
      <c r="CK34" s="22">
        <f t="shared" ca="1" si="21"/>
        <v>0</v>
      </c>
      <c r="CL34" s="23">
        <f t="shared" ca="1" si="26"/>
        <v>0</v>
      </c>
      <c r="CM34" s="22">
        <f t="shared" ca="1" si="22"/>
        <v>0</v>
      </c>
      <c r="CN34" s="22">
        <f t="shared" ca="1" si="22"/>
        <v>0</v>
      </c>
      <c r="CO34" s="23">
        <f t="shared" ca="1" si="27"/>
        <v>0</v>
      </c>
      <c r="CP34" s="22">
        <f t="shared" ca="1" si="23"/>
        <v>0</v>
      </c>
      <c r="CQ34" s="22">
        <f t="shared" ca="1" si="23"/>
        <v>0</v>
      </c>
      <c r="CR34" s="22">
        <f t="shared" ca="1" si="23"/>
        <v>5301702.0646000002</v>
      </c>
      <c r="CS34" s="22">
        <f t="shared" ca="1" si="23"/>
        <v>0</v>
      </c>
      <c r="CT34" s="22">
        <f t="shared" ca="1" si="23"/>
        <v>0</v>
      </c>
      <c r="CU34" s="23">
        <f t="shared" ca="1" si="9"/>
        <v>822733353.48490512</v>
      </c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</row>
    <row r="35" spans="1:226" ht="12.75" customHeight="1" x14ac:dyDescent="0.2">
      <c r="A35" s="66" t="s">
        <v>201</v>
      </c>
      <c r="B35" s="21">
        <v>1039</v>
      </c>
      <c r="C35" s="67" t="s">
        <v>146</v>
      </c>
      <c r="D35" s="23">
        <f t="shared" ca="1" si="24"/>
        <v>721520</v>
      </c>
      <c r="E35" s="22">
        <f t="shared" ca="1" si="17"/>
        <v>652166</v>
      </c>
      <c r="F35" s="22">
        <f t="shared" ca="1" si="17"/>
        <v>68891</v>
      </c>
      <c r="G35" s="22">
        <f t="shared" ca="1" si="17"/>
        <v>463</v>
      </c>
      <c r="H35" s="22">
        <f t="shared" ca="1" si="17"/>
        <v>0</v>
      </c>
      <c r="I35" s="22">
        <f t="shared" ca="1" si="17"/>
        <v>29924</v>
      </c>
      <c r="J35" s="22">
        <f t="shared" ca="1" si="17"/>
        <v>0</v>
      </c>
      <c r="K35" s="22">
        <f t="shared" ca="1" si="17"/>
        <v>0</v>
      </c>
      <c r="L35" s="22">
        <f t="shared" ca="1" si="17"/>
        <v>0</v>
      </c>
      <c r="M35" s="22">
        <f t="shared" ca="1" si="17"/>
        <v>0</v>
      </c>
      <c r="N35" s="22">
        <f t="shared" ca="1" si="17"/>
        <v>0</v>
      </c>
      <c r="O35" s="22">
        <f t="shared" ca="1" si="17"/>
        <v>1228060</v>
      </c>
      <c r="P35" s="22">
        <f t="shared" ca="1" si="17"/>
        <v>0</v>
      </c>
      <c r="Q35" s="22">
        <f t="shared" ca="1" si="17"/>
        <v>527836.24</v>
      </c>
      <c r="R35" s="22">
        <f t="shared" ca="1" si="17"/>
        <v>0</v>
      </c>
      <c r="S35" s="22">
        <f t="shared" ca="1" si="17"/>
        <v>0</v>
      </c>
      <c r="T35" s="22">
        <f t="shared" ca="1" si="17"/>
        <v>173772</v>
      </c>
      <c r="U35" s="22">
        <f t="shared" ca="1" si="18"/>
        <v>0</v>
      </c>
      <c r="V35" s="22">
        <f t="shared" ca="1" si="18"/>
        <v>29633</v>
      </c>
      <c r="W35" s="22">
        <f t="shared" ca="1" si="18"/>
        <v>123264</v>
      </c>
      <c r="X35" s="22">
        <f t="shared" ca="1" si="18"/>
        <v>0</v>
      </c>
      <c r="Y35" s="22">
        <f t="shared" ca="1" si="18"/>
        <v>27</v>
      </c>
      <c r="Z35" s="22">
        <f t="shared" ca="1" si="18"/>
        <v>1264277</v>
      </c>
      <c r="AA35" s="22">
        <f t="shared" ca="1" si="18"/>
        <v>0</v>
      </c>
      <c r="AB35" s="22">
        <f t="shared" ca="1" si="18"/>
        <v>0</v>
      </c>
      <c r="AC35" s="22">
        <f t="shared" ca="1" si="18"/>
        <v>1084</v>
      </c>
      <c r="AD35" s="22">
        <f t="shared" ca="1" si="18"/>
        <v>1000</v>
      </c>
      <c r="AE35" s="22">
        <f t="shared" ca="1" si="18"/>
        <v>0</v>
      </c>
      <c r="AF35" s="22">
        <f t="shared" ca="1" si="18"/>
        <v>5000</v>
      </c>
      <c r="AG35" s="22">
        <f t="shared" ca="1" si="18"/>
        <v>0</v>
      </c>
      <c r="AH35" s="22">
        <f t="shared" ca="1" si="18"/>
        <v>0</v>
      </c>
      <c r="AI35" s="22">
        <f t="shared" ca="1" si="18"/>
        <v>0</v>
      </c>
      <c r="AJ35" s="22">
        <f t="shared" ca="1" si="15"/>
        <v>240</v>
      </c>
      <c r="AK35" s="22">
        <f t="shared" ca="1" si="15"/>
        <v>0</v>
      </c>
      <c r="AL35" s="22">
        <f t="shared" ca="1" si="15"/>
        <v>0</v>
      </c>
      <c r="AM35" s="22">
        <f t="shared" ca="1" si="15"/>
        <v>366451</v>
      </c>
      <c r="AN35" s="22">
        <f t="shared" ca="1" si="15"/>
        <v>0</v>
      </c>
      <c r="AO35" s="22">
        <f t="shared" ca="1" si="15"/>
        <v>0</v>
      </c>
      <c r="AP35" s="22">
        <f t="shared" ca="1" si="15"/>
        <v>25</v>
      </c>
      <c r="AQ35" s="22">
        <f t="shared" ca="1" si="15"/>
        <v>0</v>
      </c>
      <c r="AR35" s="22">
        <f t="shared" ca="1" si="15"/>
        <v>0</v>
      </c>
      <c r="AS35" s="22">
        <f t="shared" ca="1" si="15"/>
        <v>0</v>
      </c>
      <c r="AT35" s="22">
        <f t="shared" ca="1" si="15"/>
        <v>276525</v>
      </c>
      <c r="AU35" s="22">
        <f t="shared" ca="1" si="15"/>
        <v>7912</v>
      </c>
      <c r="AV35" s="22">
        <f t="shared" ca="1" si="15"/>
        <v>0</v>
      </c>
      <c r="AW35" s="22">
        <f t="shared" ca="1" si="15"/>
        <v>0</v>
      </c>
      <c r="AX35" s="22">
        <f t="shared" ca="1" si="15"/>
        <v>0</v>
      </c>
      <c r="AY35" s="22">
        <f t="shared" ca="1" si="15"/>
        <v>0</v>
      </c>
      <c r="AZ35" s="22">
        <f t="shared" ca="1" si="19"/>
        <v>0</v>
      </c>
      <c r="BA35" s="22">
        <f t="shared" ca="1" si="19"/>
        <v>0</v>
      </c>
      <c r="BB35" s="22">
        <f t="shared" ca="1" si="19"/>
        <v>0</v>
      </c>
      <c r="BC35" s="22">
        <f t="shared" ca="1" si="19"/>
        <v>0</v>
      </c>
      <c r="BD35" s="22">
        <f t="shared" ca="1" si="19"/>
        <v>48892631.860000007</v>
      </c>
      <c r="BE35" s="22">
        <f t="shared" ca="1" si="19"/>
        <v>0</v>
      </c>
      <c r="BF35" s="22">
        <f t="shared" ca="1" si="19"/>
        <v>0</v>
      </c>
      <c r="BG35" s="22">
        <f t="shared" ca="1" si="19"/>
        <v>0</v>
      </c>
      <c r="BH35" s="22">
        <f t="shared" ca="1" si="19"/>
        <v>0</v>
      </c>
      <c r="BI35" s="22">
        <f t="shared" ca="1" si="19"/>
        <v>0</v>
      </c>
      <c r="BJ35" s="22">
        <f t="shared" ca="1" si="19"/>
        <v>0</v>
      </c>
      <c r="BK35" s="22">
        <f t="shared" ca="1" si="19"/>
        <v>0</v>
      </c>
      <c r="BL35" s="22">
        <f t="shared" ca="1" si="19"/>
        <v>0</v>
      </c>
      <c r="BM35" s="22">
        <f t="shared" ca="1" si="19"/>
        <v>0</v>
      </c>
      <c r="BN35" s="22">
        <f t="shared" ca="1" si="19"/>
        <v>0</v>
      </c>
      <c r="BO35" s="22">
        <f t="shared" ca="1" si="19"/>
        <v>0</v>
      </c>
      <c r="BP35" s="22">
        <f t="shared" ca="1" si="16"/>
        <v>9871</v>
      </c>
      <c r="BQ35" s="22">
        <f t="shared" ca="1" si="16"/>
        <v>0</v>
      </c>
      <c r="BR35" s="22">
        <f t="shared" ca="1" si="16"/>
        <v>510635</v>
      </c>
      <c r="BS35" s="22">
        <f t="shared" ca="1" si="16"/>
        <v>1374</v>
      </c>
      <c r="BT35" s="22">
        <f t="shared" ca="1" si="16"/>
        <v>0</v>
      </c>
      <c r="BU35" s="22">
        <f t="shared" ca="1" si="16"/>
        <v>0</v>
      </c>
      <c r="BV35" s="22">
        <f t="shared" ca="1" si="16"/>
        <v>0</v>
      </c>
      <c r="BW35" s="22">
        <f t="shared" ca="1" si="16"/>
        <v>0</v>
      </c>
      <c r="BX35" s="22">
        <f t="shared" ca="1" si="16"/>
        <v>0</v>
      </c>
      <c r="BY35" s="22">
        <f t="shared" ca="1" si="16"/>
        <v>0</v>
      </c>
      <c r="BZ35" s="22">
        <f t="shared" ca="1" si="16"/>
        <v>0</v>
      </c>
      <c r="CA35" s="22">
        <f t="shared" ca="1" si="16"/>
        <v>0</v>
      </c>
      <c r="CB35" s="22">
        <f t="shared" ca="1" si="16"/>
        <v>0</v>
      </c>
      <c r="CC35" s="22">
        <f t="shared" ca="1" si="16"/>
        <v>0</v>
      </c>
      <c r="CD35" s="22">
        <f t="shared" ca="1" si="16"/>
        <v>0</v>
      </c>
      <c r="CE35" s="22">
        <f t="shared" ca="1" si="16"/>
        <v>0</v>
      </c>
      <c r="CF35" s="22">
        <f t="shared" ca="1" si="20"/>
        <v>0</v>
      </c>
      <c r="CG35" s="22">
        <f t="shared" ca="1" si="20"/>
        <v>0</v>
      </c>
      <c r="CH35" s="22">
        <f t="shared" ca="1" si="20"/>
        <v>0</v>
      </c>
      <c r="CI35" s="23">
        <f t="shared" ca="1" si="25"/>
        <v>7094885.5099999998</v>
      </c>
      <c r="CJ35" s="22">
        <f t="shared" ca="1" si="21"/>
        <v>0</v>
      </c>
      <c r="CK35" s="22">
        <f t="shared" ca="1" si="21"/>
        <v>0</v>
      </c>
      <c r="CL35" s="23">
        <f t="shared" ca="1" si="26"/>
        <v>7094885.5099999998</v>
      </c>
      <c r="CM35" s="22">
        <f t="shared" ca="1" si="22"/>
        <v>0</v>
      </c>
      <c r="CN35" s="22">
        <f t="shared" ca="1" si="22"/>
        <v>7094885.5099999998</v>
      </c>
      <c r="CO35" s="23">
        <f t="shared" ca="1" si="27"/>
        <v>0</v>
      </c>
      <c r="CP35" s="22">
        <f t="shared" ca="1" si="23"/>
        <v>0</v>
      </c>
      <c r="CQ35" s="22">
        <f t="shared" ca="1" si="23"/>
        <v>0</v>
      </c>
      <c r="CR35" s="22">
        <f t="shared" ca="1" si="23"/>
        <v>100711</v>
      </c>
      <c r="CS35" s="22">
        <f t="shared" ca="1" si="23"/>
        <v>0</v>
      </c>
      <c r="CT35" s="22">
        <f t="shared" ca="1" si="23"/>
        <v>0</v>
      </c>
      <c r="CU35" s="23">
        <f t="shared" ca="1" si="9"/>
        <v>61366658.610000007</v>
      </c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</row>
    <row r="36" spans="1:226" ht="12.75" customHeight="1" x14ac:dyDescent="0.2">
      <c r="A36" s="66" t="s">
        <v>203</v>
      </c>
      <c r="B36" s="21">
        <v>1040</v>
      </c>
      <c r="C36" s="67" t="s">
        <v>146</v>
      </c>
      <c r="D36" s="23">
        <f t="shared" ca="1" si="24"/>
        <v>0</v>
      </c>
      <c r="E36" s="22">
        <f t="shared" ca="1" si="17"/>
        <v>0</v>
      </c>
      <c r="F36" s="22">
        <f t="shared" ca="1" si="17"/>
        <v>0</v>
      </c>
      <c r="G36" s="22">
        <f t="shared" ca="1" si="17"/>
        <v>0</v>
      </c>
      <c r="H36" s="22">
        <f t="shared" ca="1" si="17"/>
        <v>0</v>
      </c>
      <c r="I36" s="22">
        <f t="shared" ca="1" si="17"/>
        <v>0</v>
      </c>
      <c r="J36" s="22">
        <f t="shared" ca="1" si="17"/>
        <v>0</v>
      </c>
      <c r="K36" s="22">
        <f t="shared" ca="1" si="17"/>
        <v>0</v>
      </c>
      <c r="L36" s="22">
        <f t="shared" ca="1" si="17"/>
        <v>0</v>
      </c>
      <c r="M36" s="22">
        <f t="shared" ca="1" si="17"/>
        <v>0</v>
      </c>
      <c r="N36" s="22">
        <f t="shared" ca="1" si="17"/>
        <v>0</v>
      </c>
      <c r="O36" s="22">
        <f t="shared" ca="1" si="17"/>
        <v>0</v>
      </c>
      <c r="P36" s="22">
        <f t="shared" ca="1" si="17"/>
        <v>0</v>
      </c>
      <c r="Q36" s="22">
        <f t="shared" ca="1" si="17"/>
        <v>21727225.420000002</v>
      </c>
      <c r="R36" s="22">
        <f t="shared" ca="1" si="17"/>
        <v>0</v>
      </c>
      <c r="S36" s="22">
        <f t="shared" ca="1" si="17"/>
        <v>0</v>
      </c>
      <c r="T36" s="22">
        <f t="shared" ca="1" si="17"/>
        <v>0</v>
      </c>
      <c r="U36" s="22">
        <f t="shared" ca="1" si="18"/>
        <v>0</v>
      </c>
      <c r="V36" s="22">
        <f t="shared" ca="1" si="18"/>
        <v>0</v>
      </c>
      <c r="W36" s="22">
        <f t="shared" ca="1" si="18"/>
        <v>0</v>
      </c>
      <c r="X36" s="22">
        <f t="shared" ca="1" si="18"/>
        <v>0</v>
      </c>
      <c r="Y36" s="22">
        <f t="shared" ca="1" si="18"/>
        <v>0</v>
      </c>
      <c r="Z36" s="22">
        <f t="shared" ca="1" si="18"/>
        <v>0</v>
      </c>
      <c r="AA36" s="22">
        <f t="shared" ca="1" si="18"/>
        <v>0</v>
      </c>
      <c r="AB36" s="22">
        <f t="shared" ca="1" si="18"/>
        <v>0</v>
      </c>
      <c r="AC36" s="22">
        <f t="shared" ca="1" si="18"/>
        <v>0</v>
      </c>
      <c r="AD36" s="22">
        <f t="shared" ca="1" si="18"/>
        <v>0</v>
      </c>
      <c r="AE36" s="22">
        <f t="shared" ca="1" si="18"/>
        <v>0</v>
      </c>
      <c r="AF36" s="22">
        <f t="shared" ca="1" si="18"/>
        <v>0</v>
      </c>
      <c r="AG36" s="22">
        <f t="shared" ca="1" si="18"/>
        <v>0</v>
      </c>
      <c r="AH36" s="22">
        <f t="shared" ca="1" si="18"/>
        <v>0</v>
      </c>
      <c r="AI36" s="22">
        <f t="shared" ca="1" si="18"/>
        <v>0</v>
      </c>
      <c r="AJ36" s="22">
        <f t="shared" ca="1" si="15"/>
        <v>0</v>
      </c>
      <c r="AK36" s="22">
        <f t="shared" ca="1" si="15"/>
        <v>0</v>
      </c>
      <c r="AL36" s="22">
        <f t="shared" ca="1" si="15"/>
        <v>0</v>
      </c>
      <c r="AM36" s="22">
        <f t="shared" ca="1" si="15"/>
        <v>0</v>
      </c>
      <c r="AN36" s="22">
        <f t="shared" ca="1" si="15"/>
        <v>0</v>
      </c>
      <c r="AO36" s="22">
        <f t="shared" ca="1" si="15"/>
        <v>37202053.350000001</v>
      </c>
      <c r="AP36" s="22">
        <f t="shared" ca="1" si="15"/>
        <v>0</v>
      </c>
      <c r="AQ36" s="22">
        <f t="shared" ca="1" si="15"/>
        <v>0</v>
      </c>
      <c r="AR36" s="22">
        <f t="shared" ca="1" si="15"/>
        <v>0</v>
      </c>
      <c r="AS36" s="22">
        <f t="shared" ca="1" si="15"/>
        <v>0</v>
      </c>
      <c r="AT36" s="22">
        <f t="shared" ca="1" si="15"/>
        <v>0</v>
      </c>
      <c r="AU36" s="22">
        <f t="shared" ca="1" si="15"/>
        <v>0</v>
      </c>
      <c r="AV36" s="22">
        <f t="shared" ca="1" si="15"/>
        <v>0</v>
      </c>
      <c r="AW36" s="22">
        <f t="shared" ca="1" si="15"/>
        <v>0</v>
      </c>
      <c r="AX36" s="22">
        <f t="shared" ca="1" si="15"/>
        <v>0</v>
      </c>
      <c r="AY36" s="22">
        <f t="shared" ca="1" si="15"/>
        <v>0</v>
      </c>
      <c r="AZ36" s="22">
        <f t="shared" ca="1" si="19"/>
        <v>0</v>
      </c>
      <c r="BA36" s="22">
        <f t="shared" ca="1" si="19"/>
        <v>0</v>
      </c>
      <c r="BB36" s="22">
        <f t="shared" ca="1" si="19"/>
        <v>0</v>
      </c>
      <c r="BC36" s="22">
        <f t="shared" ca="1" si="19"/>
        <v>0</v>
      </c>
      <c r="BD36" s="22">
        <f t="shared" ca="1" si="19"/>
        <v>0</v>
      </c>
      <c r="BE36" s="22">
        <f t="shared" ca="1" si="19"/>
        <v>0</v>
      </c>
      <c r="BF36" s="22">
        <f t="shared" ca="1" si="19"/>
        <v>0</v>
      </c>
      <c r="BG36" s="22">
        <f t="shared" ca="1" si="19"/>
        <v>0</v>
      </c>
      <c r="BH36" s="22">
        <f t="shared" ca="1" si="19"/>
        <v>0</v>
      </c>
      <c r="BI36" s="22">
        <f t="shared" ca="1" si="19"/>
        <v>0</v>
      </c>
      <c r="BJ36" s="22">
        <f t="shared" ca="1" si="19"/>
        <v>0</v>
      </c>
      <c r="BK36" s="22">
        <f t="shared" ca="1" si="19"/>
        <v>0</v>
      </c>
      <c r="BL36" s="22">
        <f t="shared" ca="1" si="19"/>
        <v>0</v>
      </c>
      <c r="BM36" s="22">
        <f t="shared" ca="1" si="19"/>
        <v>0</v>
      </c>
      <c r="BN36" s="22">
        <f t="shared" ca="1" si="19"/>
        <v>0</v>
      </c>
      <c r="BO36" s="22">
        <f t="shared" ca="1" si="19"/>
        <v>0</v>
      </c>
      <c r="BP36" s="22">
        <f t="shared" ca="1" si="16"/>
        <v>0</v>
      </c>
      <c r="BQ36" s="22">
        <f t="shared" ca="1" si="16"/>
        <v>0</v>
      </c>
      <c r="BR36" s="22">
        <f t="shared" ca="1" si="16"/>
        <v>0</v>
      </c>
      <c r="BS36" s="22">
        <f t="shared" ca="1" si="16"/>
        <v>0</v>
      </c>
      <c r="BT36" s="22">
        <f t="shared" ca="1" si="16"/>
        <v>0</v>
      </c>
      <c r="BU36" s="22">
        <f t="shared" ca="1" si="16"/>
        <v>0</v>
      </c>
      <c r="BV36" s="22">
        <f t="shared" ca="1" si="16"/>
        <v>0</v>
      </c>
      <c r="BW36" s="22">
        <f t="shared" ca="1" si="16"/>
        <v>0</v>
      </c>
      <c r="BX36" s="22">
        <f t="shared" ca="1" si="16"/>
        <v>0</v>
      </c>
      <c r="BY36" s="22">
        <f t="shared" ca="1" si="16"/>
        <v>0</v>
      </c>
      <c r="BZ36" s="22">
        <f t="shared" ca="1" si="16"/>
        <v>0</v>
      </c>
      <c r="CA36" s="22">
        <f t="shared" ca="1" si="16"/>
        <v>0</v>
      </c>
      <c r="CB36" s="22">
        <f t="shared" ca="1" si="16"/>
        <v>0</v>
      </c>
      <c r="CC36" s="22">
        <f t="shared" ca="1" si="16"/>
        <v>0</v>
      </c>
      <c r="CD36" s="22">
        <f t="shared" ca="1" si="16"/>
        <v>0</v>
      </c>
      <c r="CE36" s="22">
        <f t="shared" ca="1" si="16"/>
        <v>0</v>
      </c>
      <c r="CF36" s="22">
        <f t="shared" ca="1" si="20"/>
        <v>0</v>
      </c>
      <c r="CG36" s="22">
        <f t="shared" ca="1" si="20"/>
        <v>0</v>
      </c>
      <c r="CH36" s="22">
        <f t="shared" ca="1" si="20"/>
        <v>0</v>
      </c>
      <c r="CI36" s="23">
        <f t="shared" ca="1" si="25"/>
        <v>0</v>
      </c>
      <c r="CJ36" s="22">
        <f t="shared" ca="1" si="21"/>
        <v>0</v>
      </c>
      <c r="CK36" s="22">
        <f t="shared" ca="1" si="21"/>
        <v>0</v>
      </c>
      <c r="CL36" s="23">
        <f t="shared" ca="1" si="26"/>
        <v>0</v>
      </c>
      <c r="CM36" s="22">
        <f t="shared" ca="1" si="22"/>
        <v>0</v>
      </c>
      <c r="CN36" s="22">
        <f t="shared" ca="1" si="22"/>
        <v>0</v>
      </c>
      <c r="CO36" s="23">
        <f t="shared" ca="1" si="27"/>
        <v>0</v>
      </c>
      <c r="CP36" s="22">
        <f t="shared" ca="1" si="23"/>
        <v>0</v>
      </c>
      <c r="CQ36" s="22">
        <f t="shared" ca="1" si="23"/>
        <v>0</v>
      </c>
      <c r="CR36" s="22">
        <f t="shared" ca="1" si="23"/>
        <v>0</v>
      </c>
      <c r="CS36" s="22">
        <f t="shared" ca="1" si="23"/>
        <v>0</v>
      </c>
      <c r="CT36" s="22">
        <f t="shared" ca="1" si="23"/>
        <v>0</v>
      </c>
      <c r="CU36" s="23">
        <f t="shared" ca="1" si="9"/>
        <v>58929278.770000003</v>
      </c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</row>
    <row r="37" spans="1:226" ht="12.75" customHeight="1" x14ac:dyDescent="0.2">
      <c r="A37" s="66" t="s">
        <v>205</v>
      </c>
      <c r="B37" s="21">
        <v>1043</v>
      </c>
      <c r="C37" s="67" t="s">
        <v>146</v>
      </c>
      <c r="D37" s="23">
        <f t="shared" ca="1" si="24"/>
        <v>298643389.25</v>
      </c>
      <c r="E37" s="22">
        <f t="shared" ca="1" si="17"/>
        <v>508273.06</v>
      </c>
      <c r="F37" s="22">
        <f t="shared" ca="1" si="17"/>
        <v>230161232.91999999</v>
      </c>
      <c r="G37" s="22">
        <f t="shared" ca="1" si="17"/>
        <v>67973883.269999996</v>
      </c>
      <c r="H37" s="22">
        <f t="shared" ca="1" si="17"/>
        <v>472409.86</v>
      </c>
      <c r="I37" s="22">
        <f t="shared" ca="1" si="17"/>
        <v>244517.58</v>
      </c>
      <c r="J37" s="22">
        <f t="shared" ca="1" si="17"/>
        <v>0</v>
      </c>
      <c r="K37" s="22">
        <f t="shared" ca="1" si="17"/>
        <v>0</v>
      </c>
      <c r="L37" s="22">
        <f t="shared" ca="1" si="17"/>
        <v>0</v>
      </c>
      <c r="M37" s="22">
        <f t="shared" ca="1" si="17"/>
        <v>0</v>
      </c>
      <c r="N37" s="22">
        <f t="shared" ca="1" si="17"/>
        <v>0</v>
      </c>
      <c r="O37" s="22">
        <f t="shared" ca="1" si="17"/>
        <v>12631755.050000001</v>
      </c>
      <c r="P37" s="22">
        <f t="shared" ca="1" si="17"/>
        <v>0</v>
      </c>
      <c r="Q37" s="22">
        <f t="shared" ca="1" si="17"/>
        <v>251220.26</v>
      </c>
      <c r="R37" s="22">
        <f t="shared" ca="1" si="17"/>
        <v>0</v>
      </c>
      <c r="S37" s="22">
        <f t="shared" ca="1" si="17"/>
        <v>0</v>
      </c>
      <c r="T37" s="22">
        <f t="shared" ca="1" si="17"/>
        <v>69770742.760000095</v>
      </c>
      <c r="U37" s="22">
        <f t="shared" ca="1" si="18"/>
        <v>0</v>
      </c>
      <c r="V37" s="22">
        <f t="shared" ca="1" si="18"/>
        <v>186293.73</v>
      </c>
      <c r="W37" s="22">
        <f t="shared" ca="1" si="18"/>
        <v>625643.88</v>
      </c>
      <c r="X37" s="22">
        <f t="shared" ca="1" si="18"/>
        <v>0</v>
      </c>
      <c r="Y37" s="22">
        <f t="shared" ca="1" si="18"/>
        <v>1759308.85</v>
      </c>
      <c r="Z37" s="22">
        <f t="shared" ca="1" si="18"/>
        <v>7711818.1099999901</v>
      </c>
      <c r="AA37" s="22">
        <f t="shared" ca="1" si="18"/>
        <v>0</v>
      </c>
      <c r="AB37" s="22">
        <f t="shared" ca="1" si="18"/>
        <v>0</v>
      </c>
      <c r="AC37" s="22">
        <f t="shared" ca="1" si="18"/>
        <v>168777.67</v>
      </c>
      <c r="AD37" s="22">
        <f t="shared" ca="1" si="18"/>
        <v>6785903.79</v>
      </c>
      <c r="AE37" s="22">
        <f t="shared" ca="1" si="18"/>
        <v>0</v>
      </c>
      <c r="AF37" s="22">
        <f t="shared" ca="1" si="18"/>
        <v>1932</v>
      </c>
      <c r="AG37" s="22">
        <f t="shared" ca="1" si="18"/>
        <v>0</v>
      </c>
      <c r="AH37" s="22">
        <f t="shared" ca="1" si="18"/>
        <v>0</v>
      </c>
      <c r="AI37" s="22">
        <f t="shared" ca="1" si="18"/>
        <v>0</v>
      </c>
      <c r="AJ37" s="22">
        <f t="shared" ca="1" si="15"/>
        <v>137101.74</v>
      </c>
      <c r="AK37" s="22">
        <f t="shared" ca="1" si="15"/>
        <v>0</v>
      </c>
      <c r="AL37" s="22">
        <f t="shared" ca="1" si="15"/>
        <v>0</v>
      </c>
      <c r="AM37" s="22">
        <f t="shared" ca="1" si="15"/>
        <v>4903539.2300000004</v>
      </c>
      <c r="AN37" s="22">
        <f t="shared" ca="1" si="15"/>
        <v>0</v>
      </c>
      <c r="AO37" s="22">
        <f t="shared" ca="1" si="15"/>
        <v>0</v>
      </c>
      <c r="AP37" s="22">
        <f t="shared" ca="1" si="15"/>
        <v>75050.81</v>
      </c>
      <c r="AQ37" s="22">
        <f t="shared" ca="1" si="15"/>
        <v>0</v>
      </c>
      <c r="AR37" s="22">
        <f t="shared" ca="1" si="15"/>
        <v>0</v>
      </c>
      <c r="AS37" s="22">
        <f t="shared" ca="1" si="15"/>
        <v>0</v>
      </c>
      <c r="AT37" s="22">
        <f t="shared" ca="1" si="15"/>
        <v>0</v>
      </c>
      <c r="AU37" s="22">
        <f t="shared" ca="1" si="15"/>
        <v>0</v>
      </c>
      <c r="AV37" s="22">
        <f t="shared" ca="1" si="15"/>
        <v>0</v>
      </c>
      <c r="AW37" s="22">
        <f t="shared" ca="1" si="15"/>
        <v>0</v>
      </c>
      <c r="AX37" s="22">
        <f t="shared" ca="1" si="15"/>
        <v>0</v>
      </c>
      <c r="AY37" s="22">
        <f t="shared" ref="AY37:BN52" ca="1" si="28">IFERROR(INDIRECT("'"&amp;$B$2&amp;"'!"&amp;ADDRESS(MATCH($B37,INDIRECT("'"&amp;$B$2&amp;"'!$B$1:$B$1095"),0),MATCH(AY$5,INDIRECT("'"&amp;$B$2&amp;"'!5:5"),0))),0)</f>
        <v>0</v>
      </c>
      <c r="AZ37" s="22">
        <f t="shared" ca="1" si="28"/>
        <v>0</v>
      </c>
      <c r="BA37" s="22">
        <f t="shared" ca="1" si="28"/>
        <v>0</v>
      </c>
      <c r="BB37" s="22">
        <f t="shared" ca="1" si="28"/>
        <v>0</v>
      </c>
      <c r="BC37" s="22">
        <f t="shared" ca="1" si="28"/>
        <v>0</v>
      </c>
      <c r="BD37" s="22">
        <f t="shared" ca="1" si="28"/>
        <v>41623.550000000097</v>
      </c>
      <c r="BE37" s="22">
        <f t="shared" ca="1" si="28"/>
        <v>0</v>
      </c>
      <c r="BF37" s="22">
        <f t="shared" ca="1" si="28"/>
        <v>0</v>
      </c>
      <c r="BG37" s="22">
        <f t="shared" ca="1" si="28"/>
        <v>0</v>
      </c>
      <c r="BH37" s="22">
        <f t="shared" ca="1" si="28"/>
        <v>0</v>
      </c>
      <c r="BI37" s="22">
        <f t="shared" ca="1" si="28"/>
        <v>0</v>
      </c>
      <c r="BJ37" s="22">
        <f t="shared" ca="1" si="28"/>
        <v>0</v>
      </c>
      <c r="BK37" s="22">
        <f t="shared" ca="1" si="28"/>
        <v>0</v>
      </c>
      <c r="BL37" s="22">
        <f t="shared" ca="1" si="28"/>
        <v>0</v>
      </c>
      <c r="BM37" s="22">
        <f t="shared" ca="1" si="28"/>
        <v>0</v>
      </c>
      <c r="BN37" s="22">
        <f t="shared" ca="1" si="28"/>
        <v>2833.41</v>
      </c>
      <c r="BO37" s="22">
        <f t="shared" ca="1" si="19"/>
        <v>0</v>
      </c>
      <c r="BP37" s="22">
        <f t="shared" ca="1" si="16"/>
        <v>18573290.550000001</v>
      </c>
      <c r="BQ37" s="22">
        <f t="shared" ca="1" si="16"/>
        <v>2773484.04</v>
      </c>
      <c r="BR37" s="22">
        <f t="shared" ca="1" si="16"/>
        <v>353282.8</v>
      </c>
      <c r="BS37" s="22">
        <f t="shared" ca="1" si="16"/>
        <v>1683335.73</v>
      </c>
      <c r="BT37" s="22">
        <f t="shared" ca="1" si="16"/>
        <v>0</v>
      </c>
      <c r="BU37" s="22">
        <f t="shared" ca="1" si="16"/>
        <v>0</v>
      </c>
      <c r="BV37" s="22">
        <f t="shared" ca="1" si="16"/>
        <v>5239336.8600000003</v>
      </c>
      <c r="BW37" s="22">
        <f t="shared" ca="1" si="16"/>
        <v>0</v>
      </c>
      <c r="BX37" s="22">
        <f t="shared" ca="1" si="16"/>
        <v>0</v>
      </c>
      <c r="BY37" s="22">
        <f t="shared" ca="1" si="16"/>
        <v>0</v>
      </c>
      <c r="BZ37" s="22">
        <f t="shared" ca="1" si="16"/>
        <v>0</v>
      </c>
      <c r="CA37" s="22">
        <f t="shared" ca="1" si="16"/>
        <v>0</v>
      </c>
      <c r="CB37" s="22">
        <f t="shared" ca="1" si="16"/>
        <v>0</v>
      </c>
      <c r="CC37" s="22">
        <f t="shared" ca="1" si="16"/>
        <v>0</v>
      </c>
      <c r="CD37" s="22">
        <f t="shared" ca="1" si="16"/>
        <v>941620.01999999699</v>
      </c>
      <c r="CE37" s="22">
        <f t="shared" ref="CE37:CH52" ca="1" si="29">IFERROR(INDIRECT("'"&amp;$B$2&amp;"'!"&amp;ADDRESS(MATCH($B37,INDIRECT("'"&amp;$B$2&amp;"'!$B$1:$B$1095"),0),MATCH(CE$5,INDIRECT("'"&amp;$B$2&amp;"'!5:5"),0))),0)</f>
        <v>0</v>
      </c>
      <c r="CF37" s="22">
        <f ca="1">IFERROR(INDIRECT("'"&amp;$B$2&amp;"'!"&amp;ADDRESS(MATCH($B37,INDIRECT("'"&amp;$B$2&amp;"'!$B$1:$B$1095"),0),MATCH(CF$5,INDIRECT("'"&amp;$B$2&amp;"'!5:5"),0))),0)</f>
        <v>0</v>
      </c>
      <c r="CG37" s="22">
        <f ca="1">IFERROR(INDIRECT("'"&amp;$B$2&amp;"'!"&amp;ADDRESS(MATCH($B37,INDIRECT("'"&amp;$B$2&amp;"'!$B$1:$B$1095"),0),MATCH(CG$5,INDIRECT("'"&amp;$B$2&amp;"'!5:5"),0))),0)</f>
        <v>0</v>
      </c>
      <c r="CH37" s="22">
        <f ca="1">IFERROR(INDIRECT("'"&amp;$B$2&amp;"'!"&amp;ADDRESS(MATCH($B37,INDIRECT("'"&amp;$B$2&amp;"'!$B$1:$B$1095"),0),MATCH(CH$5,INDIRECT("'"&amp;$B$2&amp;"'!5:5"),0))),0)</f>
        <v>0</v>
      </c>
      <c r="CI37" s="23">
        <f t="shared" ca="1" si="25"/>
        <v>97763.340000042925</v>
      </c>
      <c r="CJ37" s="22">
        <f t="shared" ca="1" si="21"/>
        <v>0</v>
      </c>
      <c r="CK37" s="22">
        <f t="shared" ca="1" si="21"/>
        <v>0</v>
      </c>
      <c r="CL37" s="23">
        <f t="shared" ca="1" si="26"/>
        <v>97649.760000000009</v>
      </c>
      <c r="CM37" s="22">
        <f t="shared" ca="1" si="22"/>
        <v>59628.41</v>
      </c>
      <c r="CN37" s="22">
        <f t="shared" ca="1" si="22"/>
        <v>38021.35</v>
      </c>
      <c r="CO37" s="23">
        <f t="shared" ca="1" si="27"/>
        <v>113.58000004291534</v>
      </c>
      <c r="CP37" s="22">
        <f t="shared" ca="1" si="23"/>
        <v>0</v>
      </c>
      <c r="CQ37" s="22">
        <f t="shared" ca="1" si="23"/>
        <v>113.58000004291534</v>
      </c>
      <c r="CR37" s="22">
        <f t="shared" ca="1" si="23"/>
        <v>20715.03</v>
      </c>
      <c r="CS37" s="22">
        <f t="shared" ca="1" si="23"/>
        <v>0</v>
      </c>
      <c r="CT37" s="22">
        <f t="shared" ca="1" si="23"/>
        <v>0</v>
      </c>
      <c r="CU37" s="23">
        <f t="shared" ca="1" si="9"/>
        <v>434096689.9000001</v>
      </c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</row>
    <row r="38" spans="1:226" ht="12.75" customHeight="1" x14ac:dyDescent="0.2">
      <c r="A38" s="66" t="s">
        <v>207</v>
      </c>
      <c r="B38" s="21">
        <v>1044</v>
      </c>
      <c r="C38" s="67" t="s">
        <v>146</v>
      </c>
      <c r="D38" s="23">
        <f t="shared" ca="1" si="24"/>
        <v>0</v>
      </c>
      <c r="E38" s="22">
        <f t="shared" ca="1" si="17"/>
        <v>0</v>
      </c>
      <c r="F38" s="22">
        <f t="shared" ca="1" si="17"/>
        <v>0</v>
      </c>
      <c r="G38" s="22">
        <f t="shared" ca="1" si="17"/>
        <v>0</v>
      </c>
      <c r="H38" s="22">
        <f t="shared" ca="1" si="17"/>
        <v>0</v>
      </c>
      <c r="I38" s="22">
        <f t="shared" ca="1" si="17"/>
        <v>1346.72</v>
      </c>
      <c r="J38" s="22">
        <f t="shared" ca="1" si="17"/>
        <v>0</v>
      </c>
      <c r="K38" s="22">
        <f t="shared" ca="1" si="17"/>
        <v>0</v>
      </c>
      <c r="L38" s="22">
        <f t="shared" ca="1" si="17"/>
        <v>0</v>
      </c>
      <c r="M38" s="22">
        <f t="shared" ca="1" si="17"/>
        <v>0</v>
      </c>
      <c r="N38" s="22">
        <f t="shared" ca="1" si="17"/>
        <v>0</v>
      </c>
      <c r="O38" s="22">
        <f t="shared" ca="1" si="17"/>
        <v>0</v>
      </c>
      <c r="P38" s="22">
        <f t="shared" ca="1" si="17"/>
        <v>0</v>
      </c>
      <c r="Q38" s="22">
        <f t="shared" ca="1" si="17"/>
        <v>0</v>
      </c>
      <c r="R38" s="22">
        <f t="shared" ca="1" si="17"/>
        <v>0</v>
      </c>
      <c r="S38" s="22">
        <f t="shared" ca="1" si="17"/>
        <v>0</v>
      </c>
      <c r="T38" s="22">
        <f t="shared" ref="T38" ca="1" si="30">IFERROR(INDIRECT("'"&amp;$B$2&amp;"'!"&amp;ADDRESS(MATCH($B38,INDIRECT("'"&amp;$B$2&amp;"'!$B$1:$B$1095"),0),MATCH(T$5,INDIRECT("'"&amp;$B$2&amp;"'!5:5"),0))),0)</f>
        <v>10262071</v>
      </c>
      <c r="U38" s="22">
        <f t="shared" ca="1" si="18"/>
        <v>0</v>
      </c>
      <c r="V38" s="22">
        <f t="shared" ca="1" si="18"/>
        <v>76580.97</v>
      </c>
      <c r="W38" s="22">
        <f t="shared" ca="1" si="18"/>
        <v>46412.39</v>
      </c>
      <c r="X38" s="22">
        <f t="shared" ca="1" si="18"/>
        <v>0</v>
      </c>
      <c r="Y38" s="22">
        <f t="shared" ca="1" si="18"/>
        <v>0</v>
      </c>
      <c r="Z38" s="22">
        <f t="shared" ca="1" si="18"/>
        <v>0</v>
      </c>
      <c r="AA38" s="22">
        <f t="shared" ca="1" si="18"/>
        <v>0</v>
      </c>
      <c r="AB38" s="22">
        <f t="shared" ca="1" si="18"/>
        <v>0</v>
      </c>
      <c r="AC38" s="22">
        <f t="shared" ca="1" si="18"/>
        <v>0</v>
      </c>
      <c r="AD38" s="22">
        <f t="shared" ca="1" si="18"/>
        <v>0</v>
      </c>
      <c r="AE38" s="22">
        <f t="shared" ca="1" si="18"/>
        <v>0</v>
      </c>
      <c r="AF38" s="22">
        <f t="shared" ca="1" si="18"/>
        <v>0</v>
      </c>
      <c r="AG38" s="22">
        <f t="shared" ca="1" si="18"/>
        <v>0</v>
      </c>
      <c r="AH38" s="22">
        <f t="shared" ca="1" si="18"/>
        <v>0</v>
      </c>
      <c r="AI38" s="22">
        <f t="shared" ca="1" si="18"/>
        <v>0</v>
      </c>
      <c r="AJ38" s="22">
        <f t="shared" ca="1" si="18"/>
        <v>0</v>
      </c>
      <c r="AK38" s="22">
        <f t="shared" ref="AK38:AZ53" ca="1" si="31">IFERROR(INDIRECT("'"&amp;$B$2&amp;"'!"&amp;ADDRESS(MATCH($B38,INDIRECT("'"&amp;$B$2&amp;"'!$B$1:$B$1095"),0),MATCH(AK$5,INDIRECT("'"&amp;$B$2&amp;"'!5:5"),0))),0)</f>
        <v>0</v>
      </c>
      <c r="AL38" s="22">
        <f t="shared" ca="1" si="31"/>
        <v>0</v>
      </c>
      <c r="AM38" s="22">
        <f t="shared" ca="1" si="31"/>
        <v>0</v>
      </c>
      <c r="AN38" s="22">
        <f t="shared" ca="1" si="31"/>
        <v>0</v>
      </c>
      <c r="AO38" s="22">
        <f t="shared" ca="1" si="31"/>
        <v>0</v>
      </c>
      <c r="AP38" s="22">
        <f t="shared" ca="1" si="31"/>
        <v>0</v>
      </c>
      <c r="AQ38" s="22">
        <f t="shared" ca="1" si="31"/>
        <v>0</v>
      </c>
      <c r="AR38" s="22">
        <f t="shared" ca="1" si="31"/>
        <v>0</v>
      </c>
      <c r="AS38" s="22">
        <f t="shared" ca="1" si="31"/>
        <v>0</v>
      </c>
      <c r="AT38" s="22">
        <f t="shared" ca="1" si="31"/>
        <v>0</v>
      </c>
      <c r="AU38" s="22">
        <f t="shared" ca="1" si="31"/>
        <v>0</v>
      </c>
      <c r="AV38" s="22">
        <f t="shared" ca="1" si="31"/>
        <v>0</v>
      </c>
      <c r="AW38" s="22">
        <f t="shared" ca="1" si="31"/>
        <v>0</v>
      </c>
      <c r="AX38" s="22">
        <f t="shared" ca="1" si="31"/>
        <v>0</v>
      </c>
      <c r="AY38" s="22">
        <f t="shared" ca="1" si="31"/>
        <v>0</v>
      </c>
      <c r="AZ38" s="22">
        <f t="shared" ca="1" si="28"/>
        <v>0</v>
      </c>
      <c r="BA38" s="22">
        <f t="shared" ca="1" si="28"/>
        <v>0</v>
      </c>
      <c r="BB38" s="22">
        <f t="shared" ca="1" si="28"/>
        <v>0</v>
      </c>
      <c r="BC38" s="22">
        <f t="shared" ca="1" si="28"/>
        <v>0</v>
      </c>
      <c r="BD38" s="22">
        <f t="shared" ca="1" si="28"/>
        <v>337.97</v>
      </c>
      <c r="BE38" s="22">
        <f t="shared" ca="1" si="28"/>
        <v>0</v>
      </c>
      <c r="BF38" s="22">
        <f t="shared" ca="1" si="28"/>
        <v>0</v>
      </c>
      <c r="BG38" s="22">
        <f t="shared" ca="1" si="28"/>
        <v>0</v>
      </c>
      <c r="BH38" s="22">
        <f t="shared" ca="1" si="28"/>
        <v>0</v>
      </c>
      <c r="BI38" s="22">
        <f t="shared" ca="1" si="28"/>
        <v>0</v>
      </c>
      <c r="BJ38" s="22">
        <f t="shared" ca="1" si="28"/>
        <v>0</v>
      </c>
      <c r="BK38" s="22">
        <f t="shared" ca="1" si="28"/>
        <v>0</v>
      </c>
      <c r="BL38" s="22">
        <f t="shared" ca="1" si="28"/>
        <v>0</v>
      </c>
      <c r="BM38" s="22">
        <f t="shared" ca="1" si="28"/>
        <v>0</v>
      </c>
      <c r="BN38" s="22">
        <f t="shared" ca="1" si="28"/>
        <v>13142.08</v>
      </c>
      <c r="BO38" s="22">
        <f t="shared" ca="1" si="19"/>
        <v>0</v>
      </c>
      <c r="BP38" s="22">
        <f t="shared" ref="BP38:CE53" ca="1" si="32">IFERROR(INDIRECT("'"&amp;$B$2&amp;"'!"&amp;ADDRESS(MATCH($B38,INDIRECT("'"&amp;$B$2&amp;"'!$B$1:$B$1095"),0),MATCH(BP$5,INDIRECT("'"&amp;$B$2&amp;"'!5:5"),0))),0)</f>
        <v>0</v>
      </c>
      <c r="BQ38" s="22">
        <f t="shared" ca="1" si="32"/>
        <v>0</v>
      </c>
      <c r="BR38" s="22">
        <f t="shared" ca="1" si="32"/>
        <v>0</v>
      </c>
      <c r="BS38" s="22">
        <f t="shared" ca="1" si="32"/>
        <v>0</v>
      </c>
      <c r="BT38" s="22">
        <f t="shared" ca="1" si="32"/>
        <v>0</v>
      </c>
      <c r="BU38" s="22">
        <f t="shared" ca="1" si="32"/>
        <v>0</v>
      </c>
      <c r="BV38" s="22">
        <f t="shared" ca="1" si="32"/>
        <v>0</v>
      </c>
      <c r="BW38" s="22">
        <f t="shared" ca="1" si="32"/>
        <v>0</v>
      </c>
      <c r="BX38" s="22">
        <f t="shared" ca="1" si="32"/>
        <v>0</v>
      </c>
      <c r="BY38" s="22">
        <f t="shared" ca="1" si="32"/>
        <v>0</v>
      </c>
      <c r="BZ38" s="22">
        <f t="shared" ca="1" si="32"/>
        <v>0</v>
      </c>
      <c r="CA38" s="22">
        <f t="shared" ca="1" si="32"/>
        <v>0</v>
      </c>
      <c r="CB38" s="22">
        <f t="shared" ca="1" si="32"/>
        <v>0</v>
      </c>
      <c r="CC38" s="22">
        <f t="shared" ca="1" si="32"/>
        <v>0</v>
      </c>
      <c r="CD38" s="22">
        <f t="shared" ca="1" si="32"/>
        <v>0</v>
      </c>
      <c r="CE38" s="22">
        <f t="shared" ca="1" si="29"/>
        <v>0</v>
      </c>
      <c r="CF38" s="22">
        <f t="shared" ca="1" si="29"/>
        <v>0</v>
      </c>
      <c r="CG38" s="22">
        <f t="shared" ca="1" si="29"/>
        <v>0</v>
      </c>
      <c r="CH38" s="22">
        <f t="shared" ca="1" si="29"/>
        <v>0</v>
      </c>
      <c r="CI38" s="23">
        <f t="shared" ca="1" si="25"/>
        <v>15350.37</v>
      </c>
      <c r="CJ38" s="22">
        <f t="shared" ca="1" si="21"/>
        <v>0</v>
      </c>
      <c r="CK38" s="22">
        <f t="shared" ca="1" si="21"/>
        <v>0</v>
      </c>
      <c r="CL38" s="23">
        <f t="shared" ca="1" si="26"/>
        <v>15350.37</v>
      </c>
      <c r="CM38" s="22">
        <f t="shared" ca="1" si="22"/>
        <v>0</v>
      </c>
      <c r="CN38" s="22">
        <f t="shared" ca="1" si="22"/>
        <v>15350.37</v>
      </c>
      <c r="CO38" s="23">
        <f t="shared" ca="1" si="27"/>
        <v>0</v>
      </c>
      <c r="CP38" s="22">
        <f t="shared" ca="1" si="23"/>
        <v>0</v>
      </c>
      <c r="CQ38" s="22">
        <f t="shared" ca="1" si="23"/>
        <v>0</v>
      </c>
      <c r="CR38" s="22">
        <f t="shared" ca="1" si="23"/>
        <v>0</v>
      </c>
      <c r="CS38" s="22">
        <f t="shared" ca="1" si="23"/>
        <v>0</v>
      </c>
      <c r="CT38" s="22">
        <f t="shared" ca="1" si="23"/>
        <v>0</v>
      </c>
      <c r="CU38" s="23">
        <f t="shared" ca="1" si="9"/>
        <v>10415241.500000002</v>
      </c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</row>
    <row r="39" spans="1:226" ht="12.75" customHeight="1" x14ac:dyDescent="0.2">
      <c r="A39" s="66" t="s">
        <v>209</v>
      </c>
      <c r="B39" s="21">
        <v>1045</v>
      </c>
      <c r="C39" s="67" t="s">
        <v>146</v>
      </c>
      <c r="D39" s="23">
        <f t="shared" ca="1" si="24"/>
        <v>41286</v>
      </c>
      <c r="E39" s="22">
        <f t="shared" ref="E39:T54" ca="1" si="33">IFERROR(INDIRECT("'"&amp;$B$2&amp;"'!"&amp;ADDRESS(MATCH($B39,INDIRECT("'"&amp;$B$2&amp;"'!$B$1:$B$1095"),0),MATCH(E$5,INDIRECT("'"&amp;$B$2&amp;"'!5:5"),0))),0)</f>
        <v>36109.72</v>
      </c>
      <c r="F39" s="22">
        <f t="shared" ca="1" si="33"/>
        <v>5176.28</v>
      </c>
      <c r="G39" s="22">
        <f t="shared" ca="1" si="33"/>
        <v>0</v>
      </c>
      <c r="H39" s="22">
        <f t="shared" ca="1" si="33"/>
        <v>0</v>
      </c>
      <c r="I39" s="22">
        <f t="shared" ca="1" si="33"/>
        <v>44998.16</v>
      </c>
      <c r="J39" s="22">
        <f t="shared" ca="1" si="33"/>
        <v>0</v>
      </c>
      <c r="K39" s="22">
        <f t="shared" ca="1" si="33"/>
        <v>647212.31000000006</v>
      </c>
      <c r="L39" s="22">
        <f t="shared" ca="1" si="33"/>
        <v>0</v>
      </c>
      <c r="M39" s="22">
        <f t="shared" ca="1" si="33"/>
        <v>0</v>
      </c>
      <c r="N39" s="22">
        <f t="shared" ca="1" si="33"/>
        <v>15878.88</v>
      </c>
      <c r="O39" s="22">
        <f t="shared" ca="1" si="33"/>
        <v>0</v>
      </c>
      <c r="P39" s="22">
        <f t="shared" ca="1" si="33"/>
        <v>0</v>
      </c>
      <c r="Q39" s="22">
        <f t="shared" ca="1" si="33"/>
        <v>0</v>
      </c>
      <c r="R39" s="22">
        <f t="shared" ca="1" si="33"/>
        <v>0</v>
      </c>
      <c r="S39" s="22">
        <f t="shared" ca="1" si="33"/>
        <v>0</v>
      </c>
      <c r="T39" s="22">
        <f t="shared" ca="1" si="33"/>
        <v>402815428.1099996</v>
      </c>
      <c r="U39" s="22">
        <f t="shared" ref="U39:AJ54" ca="1" si="34">IFERROR(INDIRECT("'"&amp;$B$2&amp;"'!"&amp;ADDRESS(MATCH($B39,INDIRECT("'"&amp;$B$2&amp;"'!$B$1:$B$1095"),0),MATCH(U$5,INDIRECT("'"&amp;$B$2&amp;"'!5:5"),0))),0)</f>
        <v>1315907.1299999999</v>
      </c>
      <c r="V39" s="22">
        <f t="shared" ca="1" si="34"/>
        <v>359560.07</v>
      </c>
      <c r="W39" s="22">
        <f t="shared" ca="1" si="34"/>
        <v>577605.65</v>
      </c>
      <c r="X39" s="22">
        <f t="shared" ca="1" si="34"/>
        <v>0</v>
      </c>
      <c r="Y39" s="22">
        <f t="shared" ca="1" si="34"/>
        <v>5572.35</v>
      </c>
      <c r="Z39" s="22">
        <f t="shared" ca="1" si="34"/>
        <v>5777.35</v>
      </c>
      <c r="AA39" s="22">
        <f t="shared" ca="1" si="34"/>
        <v>0</v>
      </c>
      <c r="AB39" s="22">
        <f t="shared" ca="1" si="34"/>
        <v>0</v>
      </c>
      <c r="AC39" s="22">
        <f t="shared" ca="1" si="34"/>
        <v>1461.75</v>
      </c>
      <c r="AD39" s="22">
        <f t="shared" ca="1" si="34"/>
        <v>992.74000100000001</v>
      </c>
      <c r="AE39" s="22">
        <f t="shared" ca="1" si="34"/>
        <v>0</v>
      </c>
      <c r="AF39" s="22">
        <f t="shared" ca="1" si="34"/>
        <v>0</v>
      </c>
      <c r="AG39" s="22">
        <f t="shared" ca="1" si="34"/>
        <v>0</v>
      </c>
      <c r="AH39" s="22">
        <f t="shared" ca="1" si="34"/>
        <v>0</v>
      </c>
      <c r="AI39" s="22">
        <f t="shared" ca="1" si="34"/>
        <v>0</v>
      </c>
      <c r="AJ39" s="22">
        <f t="shared" ca="1" si="34"/>
        <v>497580.9</v>
      </c>
      <c r="AK39" s="22">
        <f t="shared" ca="1" si="31"/>
        <v>0</v>
      </c>
      <c r="AL39" s="22">
        <f t="shared" ca="1" si="31"/>
        <v>0</v>
      </c>
      <c r="AM39" s="22">
        <f t="shared" ca="1" si="31"/>
        <v>8286.2000000000007</v>
      </c>
      <c r="AN39" s="22">
        <f t="shared" ca="1" si="31"/>
        <v>0</v>
      </c>
      <c r="AO39" s="22">
        <f t="shared" ca="1" si="31"/>
        <v>0</v>
      </c>
      <c r="AP39" s="22">
        <f t="shared" ca="1" si="31"/>
        <v>0</v>
      </c>
      <c r="AQ39" s="22">
        <f t="shared" ca="1" si="31"/>
        <v>0</v>
      </c>
      <c r="AR39" s="22">
        <f t="shared" ca="1" si="31"/>
        <v>0</v>
      </c>
      <c r="AS39" s="22">
        <f t="shared" ca="1" si="31"/>
        <v>0</v>
      </c>
      <c r="AT39" s="22">
        <f t="shared" ca="1" si="31"/>
        <v>130980.75</v>
      </c>
      <c r="AU39" s="22">
        <f t="shared" ca="1" si="31"/>
        <v>1914.57</v>
      </c>
      <c r="AV39" s="22">
        <f t="shared" ca="1" si="31"/>
        <v>0</v>
      </c>
      <c r="AW39" s="22">
        <f t="shared" ca="1" si="31"/>
        <v>0</v>
      </c>
      <c r="AX39" s="22">
        <f t="shared" ca="1" si="31"/>
        <v>1545.57</v>
      </c>
      <c r="AY39" s="22">
        <f t="shared" ca="1" si="31"/>
        <v>0</v>
      </c>
      <c r="AZ39" s="22">
        <f t="shared" ca="1" si="28"/>
        <v>0</v>
      </c>
      <c r="BA39" s="22">
        <f t="shared" ca="1" si="28"/>
        <v>0</v>
      </c>
      <c r="BB39" s="22">
        <f t="shared" ca="1" si="28"/>
        <v>0</v>
      </c>
      <c r="BC39" s="22">
        <f t="shared" ca="1" si="28"/>
        <v>0</v>
      </c>
      <c r="BD39" s="22">
        <f t="shared" ca="1" si="28"/>
        <v>1395.53</v>
      </c>
      <c r="BE39" s="22">
        <f t="shared" ca="1" si="28"/>
        <v>0</v>
      </c>
      <c r="BF39" s="22">
        <f t="shared" ca="1" si="28"/>
        <v>0</v>
      </c>
      <c r="BG39" s="22">
        <f t="shared" ca="1" si="28"/>
        <v>0</v>
      </c>
      <c r="BH39" s="22">
        <f t="shared" ca="1" si="28"/>
        <v>0</v>
      </c>
      <c r="BI39" s="22">
        <f t="shared" ca="1" si="28"/>
        <v>0</v>
      </c>
      <c r="BJ39" s="22">
        <f t="shared" ca="1" si="28"/>
        <v>0</v>
      </c>
      <c r="BK39" s="22">
        <f t="shared" ca="1" si="28"/>
        <v>0</v>
      </c>
      <c r="BL39" s="22">
        <f t="shared" ca="1" si="28"/>
        <v>0</v>
      </c>
      <c r="BM39" s="22">
        <f t="shared" ca="1" si="28"/>
        <v>0</v>
      </c>
      <c r="BN39" s="22">
        <f t="shared" ca="1" si="28"/>
        <v>48094.86</v>
      </c>
      <c r="BO39" s="22">
        <f t="shared" ref="BO39:CD54" ca="1" si="35">IFERROR(INDIRECT("'"&amp;$B$2&amp;"'!"&amp;ADDRESS(MATCH($B39,INDIRECT("'"&amp;$B$2&amp;"'!$B$1:$B$1095"),0),MATCH(BO$5,INDIRECT("'"&amp;$B$2&amp;"'!5:5"),0))),0)</f>
        <v>0</v>
      </c>
      <c r="BP39" s="22">
        <f t="shared" ca="1" si="35"/>
        <v>24831.21</v>
      </c>
      <c r="BQ39" s="22">
        <f t="shared" ca="1" si="35"/>
        <v>0</v>
      </c>
      <c r="BR39" s="22">
        <f t="shared" ca="1" si="35"/>
        <v>0</v>
      </c>
      <c r="BS39" s="22">
        <f t="shared" ca="1" si="35"/>
        <v>4932.21</v>
      </c>
      <c r="BT39" s="22">
        <f t="shared" ca="1" si="35"/>
        <v>0</v>
      </c>
      <c r="BU39" s="22">
        <f t="shared" ca="1" si="35"/>
        <v>0</v>
      </c>
      <c r="BV39" s="22">
        <f t="shared" ca="1" si="35"/>
        <v>0</v>
      </c>
      <c r="BW39" s="22">
        <f t="shared" ca="1" si="35"/>
        <v>0</v>
      </c>
      <c r="BX39" s="22">
        <f t="shared" ca="1" si="35"/>
        <v>0</v>
      </c>
      <c r="BY39" s="22">
        <f t="shared" ca="1" si="35"/>
        <v>0</v>
      </c>
      <c r="BZ39" s="22">
        <f t="shared" ca="1" si="35"/>
        <v>0</v>
      </c>
      <c r="CA39" s="22">
        <f t="shared" ca="1" si="35"/>
        <v>0</v>
      </c>
      <c r="CB39" s="22">
        <f t="shared" ca="1" si="35"/>
        <v>0</v>
      </c>
      <c r="CC39" s="22">
        <f t="shared" ca="1" si="32"/>
        <v>0</v>
      </c>
      <c r="CD39" s="22">
        <f t="shared" ca="1" si="32"/>
        <v>0</v>
      </c>
      <c r="CE39" s="22">
        <f t="shared" ca="1" si="32"/>
        <v>0</v>
      </c>
      <c r="CF39" s="22">
        <f t="shared" ca="1" si="29"/>
        <v>0</v>
      </c>
      <c r="CG39" s="22">
        <f t="shared" ca="1" si="29"/>
        <v>0</v>
      </c>
      <c r="CH39" s="22">
        <f t="shared" ca="1" si="29"/>
        <v>0</v>
      </c>
      <c r="CI39" s="23">
        <f t="shared" ca="1" si="25"/>
        <v>0</v>
      </c>
      <c r="CJ39" s="22">
        <f t="shared" ca="1" si="21"/>
        <v>0</v>
      </c>
      <c r="CK39" s="22">
        <f t="shared" ca="1" si="21"/>
        <v>0</v>
      </c>
      <c r="CL39" s="23">
        <f t="shared" ca="1" si="26"/>
        <v>0</v>
      </c>
      <c r="CM39" s="22">
        <f t="shared" ca="1" si="22"/>
        <v>0</v>
      </c>
      <c r="CN39" s="22">
        <f t="shared" ca="1" si="22"/>
        <v>0</v>
      </c>
      <c r="CO39" s="23">
        <f t="shared" ca="1" si="27"/>
        <v>0</v>
      </c>
      <c r="CP39" s="22">
        <f t="shared" ref="CP39:CT54" ca="1" si="36">IFERROR(INDIRECT("'"&amp;$B$2&amp;"'!"&amp;ADDRESS(MATCH($B39,INDIRECT("'"&amp;$B$2&amp;"'!$B$1:$B$1095"),0),MATCH(CP$5,INDIRECT("'"&amp;$B$2&amp;"'!5:5"),0))),0)</f>
        <v>0</v>
      </c>
      <c r="CQ39" s="22">
        <f t="shared" ca="1" si="36"/>
        <v>0</v>
      </c>
      <c r="CR39" s="22">
        <f t="shared" ca="1" si="36"/>
        <v>6275.9</v>
      </c>
      <c r="CS39" s="22">
        <f t="shared" ca="1" si="36"/>
        <v>108163.38</v>
      </c>
      <c r="CT39" s="22">
        <f t="shared" ca="1" si="36"/>
        <v>0</v>
      </c>
      <c r="CU39" s="23">
        <f t="shared" ca="1" si="9"/>
        <v>406665681.58000052</v>
      </c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</row>
    <row r="40" spans="1:226" ht="12.75" customHeight="1" x14ac:dyDescent="0.2">
      <c r="A40" s="66" t="s">
        <v>211</v>
      </c>
      <c r="B40" s="21">
        <v>1046</v>
      </c>
      <c r="C40" s="67" t="s">
        <v>146</v>
      </c>
      <c r="D40" s="23">
        <f t="shared" ca="1" si="24"/>
        <v>54595.649999999994</v>
      </c>
      <c r="E40" s="22">
        <f t="shared" ca="1" si="33"/>
        <v>9065.91</v>
      </c>
      <c r="F40" s="22">
        <f t="shared" ca="1" si="33"/>
        <v>16596.189999999999</v>
      </c>
      <c r="G40" s="22">
        <f t="shared" ca="1" si="33"/>
        <v>28933.55</v>
      </c>
      <c r="H40" s="22">
        <f t="shared" ca="1" si="33"/>
        <v>0</v>
      </c>
      <c r="I40" s="22">
        <f t="shared" ca="1" si="33"/>
        <v>15909.54</v>
      </c>
      <c r="J40" s="22">
        <f t="shared" ca="1" si="33"/>
        <v>0</v>
      </c>
      <c r="K40" s="22">
        <f t="shared" ca="1" si="33"/>
        <v>3160</v>
      </c>
      <c r="L40" s="22">
        <f t="shared" ca="1" si="33"/>
        <v>0</v>
      </c>
      <c r="M40" s="22">
        <f t="shared" ca="1" si="33"/>
        <v>0</v>
      </c>
      <c r="N40" s="22">
        <f t="shared" ca="1" si="33"/>
        <v>0</v>
      </c>
      <c r="O40" s="22">
        <f t="shared" ca="1" si="33"/>
        <v>4101675.02</v>
      </c>
      <c r="P40" s="22">
        <f t="shared" ca="1" si="33"/>
        <v>0</v>
      </c>
      <c r="Q40" s="22">
        <f t="shared" ca="1" si="33"/>
        <v>0</v>
      </c>
      <c r="R40" s="22">
        <f t="shared" ca="1" si="33"/>
        <v>0</v>
      </c>
      <c r="S40" s="22">
        <f t="shared" ca="1" si="33"/>
        <v>0</v>
      </c>
      <c r="T40" s="22">
        <f t="shared" ca="1" si="33"/>
        <v>0</v>
      </c>
      <c r="U40" s="22">
        <f t="shared" ca="1" si="34"/>
        <v>0</v>
      </c>
      <c r="V40" s="22">
        <f t="shared" ca="1" si="34"/>
        <v>12346.66</v>
      </c>
      <c r="W40" s="22">
        <f t="shared" ca="1" si="34"/>
        <v>563216.52</v>
      </c>
      <c r="X40" s="22">
        <f t="shared" ca="1" si="34"/>
        <v>0</v>
      </c>
      <c r="Y40" s="22">
        <f t="shared" ca="1" si="34"/>
        <v>0</v>
      </c>
      <c r="Z40" s="22">
        <f t="shared" ca="1" si="34"/>
        <v>0</v>
      </c>
      <c r="AA40" s="22">
        <f t="shared" ca="1" si="34"/>
        <v>0</v>
      </c>
      <c r="AB40" s="22">
        <f t="shared" ca="1" si="34"/>
        <v>0</v>
      </c>
      <c r="AC40" s="22">
        <f t="shared" ca="1" si="34"/>
        <v>1019.77</v>
      </c>
      <c r="AD40" s="22">
        <f t="shared" ca="1" si="34"/>
        <v>2609.6999999999998</v>
      </c>
      <c r="AE40" s="22">
        <f t="shared" ca="1" si="34"/>
        <v>0</v>
      </c>
      <c r="AF40" s="22">
        <f t="shared" ca="1" si="34"/>
        <v>0</v>
      </c>
      <c r="AG40" s="22">
        <f t="shared" ca="1" si="34"/>
        <v>0</v>
      </c>
      <c r="AH40" s="22">
        <f t="shared" ca="1" si="34"/>
        <v>0</v>
      </c>
      <c r="AI40" s="22">
        <f t="shared" ca="1" si="34"/>
        <v>0</v>
      </c>
      <c r="AJ40" s="22">
        <f t="shared" ca="1" si="34"/>
        <v>0</v>
      </c>
      <c r="AK40" s="22">
        <f t="shared" ca="1" si="31"/>
        <v>0</v>
      </c>
      <c r="AL40" s="22">
        <f t="shared" ca="1" si="31"/>
        <v>0</v>
      </c>
      <c r="AM40" s="22">
        <f t="shared" ca="1" si="31"/>
        <v>0</v>
      </c>
      <c r="AN40" s="22">
        <f t="shared" ca="1" si="31"/>
        <v>0</v>
      </c>
      <c r="AO40" s="22">
        <f t="shared" ca="1" si="31"/>
        <v>0</v>
      </c>
      <c r="AP40" s="22">
        <f t="shared" ca="1" si="31"/>
        <v>0</v>
      </c>
      <c r="AQ40" s="22">
        <f t="shared" ca="1" si="31"/>
        <v>0</v>
      </c>
      <c r="AR40" s="22">
        <f t="shared" ca="1" si="31"/>
        <v>0</v>
      </c>
      <c r="AS40" s="22">
        <f t="shared" ca="1" si="31"/>
        <v>0</v>
      </c>
      <c r="AT40" s="22">
        <f t="shared" ca="1" si="31"/>
        <v>592548.24</v>
      </c>
      <c r="AU40" s="22">
        <f t="shared" ca="1" si="31"/>
        <v>54176.37</v>
      </c>
      <c r="AV40" s="22">
        <f t="shared" ca="1" si="31"/>
        <v>0</v>
      </c>
      <c r="AW40" s="22">
        <f t="shared" ca="1" si="31"/>
        <v>0</v>
      </c>
      <c r="AX40" s="22">
        <f t="shared" ca="1" si="31"/>
        <v>0</v>
      </c>
      <c r="AY40" s="22">
        <f t="shared" ca="1" si="31"/>
        <v>0</v>
      </c>
      <c r="AZ40" s="22">
        <f t="shared" ca="1" si="28"/>
        <v>0</v>
      </c>
      <c r="BA40" s="22">
        <f t="shared" ca="1" si="28"/>
        <v>0</v>
      </c>
      <c r="BB40" s="22">
        <f t="shared" ca="1" si="28"/>
        <v>0</v>
      </c>
      <c r="BC40" s="22">
        <f t="shared" ca="1" si="28"/>
        <v>0</v>
      </c>
      <c r="BD40" s="22">
        <f t="shared" ca="1" si="28"/>
        <v>1175.6400000000001</v>
      </c>
      <c r="BE40" s="22">
        <f t="shared" ca="1" si="28"/>
        <v>0</v>
      </c>
      <c r="BF40" s="22">
        <f t="shared" ca="1" si="28"/>
        <v>0</v>
      </c>
      <c r="BG40" s="22">
        <f t="shared" ca="1" si="28"/>
        <v>0</v>
      </c>
      <c r="BH40" s="22">
        <f t="shared" ca="1" si="28"/>
        <v>0</v>
      </c>
      <c r="BI40" s="22">
        <f t="shared" ca="1" si="28"/>
        <v>0</v>
      </c>
      <c r="BJ40" s="22">
        <f t="shared" ca="1" si="28"/>
        <v>0</v>
      </c>
      <c r="BK40" s="22">
        <f t="shared" ca="1" si="28"/>
        <v>0</v>
      </c>
      <c r="BL40" s="22">
        <f t="shared" ca="1" si="28"/>
        <v>0</v>
      </c>
      <c r="BM40" s="22">
        <f t="shared" ca="1" si="28"/>
        <v>0</v>
      </c>
      <c r="BN40" s="22">
        <f t="shared" ca="1" si="28"/>
        <v>8382.77</v>
      </c>
      <c r="BO40" s="22">
        <f t="shared" ca="1" si="35"/>
        <v>0</v>
      </c>
      <c r="BP40" s="22">
        <f t="shared" ca="1" si="35"/>
        <v>6027.26</v>
      </c>
      <c r="BQ40" s="22">
        <f t="shared" ca="1" si="35"/>
        <v>0</v>
      </c>
      <c r="BR40" s="22">
        <f t="shared" ca="1" si="35"/>
        <v>567364.79</v>
      </c>
      <c r="BS40" s="22">
        <f t="shared" ca="1" si="35"/>
        <v>1734.56</v>
      </c>
      <c r="BT40" s="22">
        <f t="shared" ca="1" si="35"/>
        <v>0</v>
      </c>
      <c r="BU40" s="22">
        <f t="shared" ca="1" si="35"/>
        <v>0</v>
      </c>
      <c r="BV40" s="22">
        <f t="shared" ca="1" si="35"/>
        <v>0</v>
      </c>
      <c r="BW40" s="22">
        <f t="shared" ca="1" si="35"/>
        <v>0</v>
      </c>
      <c r="BX40" s="22">
        <f t="shared" ca="1" si="35"/>
        <v>0</v>
      </c>
      <c r="BY40" s="22">
        <f t="shared" ca="1" si="35"/>
        <v>0</v>
      </c>
      <c r="BZ40" s="22">
        <f t="shared" ca="1" si="35"/>
        <v>0</v>
      </c>
      <c r="CA40" s="22">
        <f t="shared" ca="1" si="35"/>
        <v>0</v>
      </c>
      <c r="CB40" s="22">
        <f t="shared" ca="1" si="35"/>
        <v>0</v>
      </c>
      <c r="CC40" s="22">
        <f t="shared" ca="1" si="32"/>
        <v>0</v>
      </c>
      <c r="CD40" s="22">
        <f t="shared" ca="1" si="32"/>
        <v>0</v>
      </c>
      <c r="CE40" s="22">
        <f t="shared" ca="1" si="32"/>
        <v>0</v>
      </c>
      <c r="CF40" s="22">
        <f t="shared" ca="1" si="29"/>
        <v>0</v>
      </c>
      <c r="CG40" s="22">
        <f t="shared" ca="1" si="29"/>
        <v>0</v>
      </c>
      <c r="CH40" s="22">
        <f t="shared" ca="1" si="29"/>
        <v>0</v>
      </c>
      <c r="CI40" s="23">
        <f t="shared" ca="1" si="25"/>
        <v>0</v>
      </c>
      <c r="CJ40" s="22">
        <f t="shared" ca="1" si="21"/>
        <v>0</v>
      </c>
      <c r="CK40" s="22">
        <f t="shared" ca="1" si="21"/>
        <v>0</v>
      </c>
      <c r="CL40" s="23">
        <f t="shared" ca="1" si="26"/>
        <v>0</v>
      </c>
      <c r="CM40" s="22">
        <f t="shared" ca="1" si="22"/>
        <v>0</v>
      </c>
      <c r="CN40" s="22">
        <f t="shared" ca="1" si="22"/>
        <v>0</v>
      </c>
      <c r="CO40" s="23">
        <f t="shared" ca="1" si="27"/>
        <v>0</v>
      </c>
      <c r="CP40" s="22">
        <f t="shared" ca="1" si="36"/>
        <v>0</v>
      </c>
      <c r="CQ40" s="22">
        <f t="shared" ca="1" si="36"/>
        <v>0</v>
      </c>
      <c r="CR40" s="22">
        <f t="shared" ca="1" si="36"/>
        <v>0</v>
      </c>
      <c r="CS40" s="22">
        <f t="shared" ca="1" si="36"/>
        <v>0</v>
      </c>
      <c r="CT40" s="22">
        <f t="shared" ca="1" si="36"/>
        <v>0</v>
      </c>
      <c r="CU40" s="23">
        <f t="shared" ca="1" si="9"/>
        <v>5985942.4899999993</v>
      </c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</row>
    <row r="41" spans="1:226" ht="12.75" customHeight="1" x14ac:dyDescent="0.2">
      <c r="A41" s="66" t="s">
        <v>213</v>
      </c>
      <c r="B41" s="21">
        <v>1047</v>
      </c>
      <c r="C41" s="67" t="s">
        <v>146</v>
      </c>
      <c r="D41" s="23">
        <f t="shared" ca="1" si="24"/>
        <v>0</v>
      </c>
      <c r="E41" s="22">
        <f t="shared" ca="1" si="33"/>
        <v>0</v>
      </c>
      <c r="F41" s="22">
        <f t="shared" ca="1" si="33"/>
        <v>0</v>
      </c>
      <c r="G41" s="22">
        <f t="shared" ca="1" si="33"/>
        <v>0</v>
      </c>
      <c r="H41" s="22">
        <f t="shared" ca="1" si="33"/>
        <v>0</v>
      </c>
      <c r="I41" s="22">
        <f t="shared" ca="1" si="33"/>
        <v>0</v>
      </c>
      <c r="J41" s="22">
        <f t="shared" ca="1" si="33"/>
        <v>0</v>
      </c>
      <c r="K41" s="22">
        <f t="shared" ca="1" si="33"/>
        <v>0</v>
      </c>
      <c r="L41" s="22">
        <f t="shared" ca="1" si="33"/>
        <v>0</v>
      </c>
      <c r="M41" s="22">
        <f t="shared" ca="1" si="33"/>
        <v>0</v>
      </c>
      <c r="N41" s="22">
        <f t="shared" ca="1" si="33"/>
        <v>0</v>
      </c>
      <c r="O41" s="22">
        <f t="shared" ca="1" si="33"/>
        <v>0</v>
      </c>
      <c r="P41" s="22">
        <f t="shared" ca="1" si="33"/>
        <v>0</v>
      </c>
      <c r="Q41" s="22">
        <f t="shared" ca="1" si="33"/>
        <v>0</v>
      </c>
      <c r="R41" s="22">
        <f t="shared" ca="1" si="33"/>
        <v>0</v>
      </c>
      <c r="S41" s="22">
        <f t="shared" ca="1" si="33"/>
        <v>0</v>
      </c>
      <c r="T41" s="22">
        <f t="shared" ca="1" si="33"/>
        <v>0</v>
      </c>
      <c r="U41" s="22">
        <f t="shared" ca="1" si="34"/>
        <v>0</v>
      </c>
      <c r="V41" s="22">
        <f t="shared" ca="1" si="34"/>
        <v>0</v>
      </c>
      <c r="W41" s="22">
        <f t="shared" ca="1" si="34"/>
        <v>0</v>
      </c>
      <c r="X41" s="22">
        <f t="shared" ca="1" si="34"/>
        <v>0</v>
      </c>
      <c r="Y41" s="22">
        <f t="shared" ca="1" si="34"/>
        <v>0</v>
      </c>
      <c r="Z41" s="22">
        <f t="shared" ca="1" si="34"/>
        <v>0</v>
      </c>
      <c r="AA41" s="22">
        <f t="shared" ca="1" si="34"/>
        <v>0</v>
      </c>
      <c r="AB41" s="22">
        <f t="shared" ca="1" si="34"/>
        <v>0</v>
      </c>
      <c r="AC41" s="22">
        <f t="shared" ca="1" si="34"/>
        <v>0</v>
      </c>
      <c r="AD41" s="22">
        <f t="shared" ca="1" si="34"/>
        <v>0</v>
      </c>
      <c r="AE41" s="22">
        <f t="shared" ca="1" si="34"/>
        <v>0</v>
      </c>
      <c r="AF41" s="22">
        <f t="shared" ca="1" si="34"/>
        <v>0</v>
      </c>
      <c r="AG41" s="22">
        <f t="shared" ca="1" si="34"/>
        <v>0</v>
      </c>
      <c r="AH41" s="22">
        <f t="shared" ca="1" si="34"/>
        <v>0</v>
      </c>
      <c r="AI41" s="22">
        <f t="shared" ca="1" si="34"/>
        <v>0</v>
      </c>
      <c r="AJ41" s="22">
        <f t="shared" ca="1" si="34"/>
        <v>0</v>
      </c>
      <c r="AK41" s="22">
        <f t="shared" ca="1" si="31"/>
        <v>0</v>
      </c>
      <c r="AL41" s="22">
        <f t="shared" ca="1" si="31"/>
        <v>0</v>
      </c>
      <c r="AM41" s="22">
        <f t="shared" ca="1" si="31"/>
        <v>0</v>
      </c>
      <c r="AN41" s="22">
        <f t="shared" ca="1" si="31"/>
        <v>0</v>
      </c>
      <c r="AO41" s="22">
        <f t="shared" ca="1" si="31"/>
        <v>0</v>
      </c>
      <c r="AP41" s="22">
        <f t="shared" ca="1" si="31"/>
        <v>0</v>
      </c>
      <c r="AQ41" s="22">
        <f t="shared" ca="1" si="31"/>
        <v>0</v>
      </c>
      <c r="AR41" s="22">
        <f t="shared" ca="1" si="31"/>
        <v>0</v>
      </c>
      <c r="AS41" s="22">
        <f t="shared" ca="1" si="31"/>
        <v>0</v>
      </c>
      <c r="AT41" s="22">
        <f t="shared" ca="1" si="31"/>
        <v>0</v>
      </c>
      <c r="AU41" s="22">
        <f t="shared" ca="1" si="31"/>
        <v>0</v>
      </c>
      <c r="AV41" s="22">
        <f t="shared" ca="1" si="31"/>
        <v>0</v>
      </c>
      <c r="AW41" s="22">
        <f t="shared" ca="1" si="31"/>
        <v>0</v>
      </c>
      <c r="AX41" s="22">
        <f t="shared" ca="1" si="31"/>
        <v>0</v>
      </c>
      <c r="AY41" s="22">
        <f t="shared" ca="1" si="31"/>
        <v>0</v>
      </c>
      <c r="AZ41" s="22">
        <f t="shared" ca="1" si="28"/>
        <v>0</v>
      </c>
      <c r="BA41" s="22">
        <f t="shared" ca="1" si="28"/>
        <v>0</v>
      </c>
      <c r="BB41" s="22">
        <f t="shared" ca="1" si="28"/>
        <v>0</v>
      </c>
      <c r="BC41" s="22">
        <f t="shared" ca="1" si="28"/>
        <v>0</v>
      </c>
      <c r="BD41" s="22">
        <f t="shared" ca="1" si="28"/>
        <v>0</v>
      </c>
      <c r="BE41" s="22">
        <f t="shared" ca="1" si="28"/>
        <v>0</v>
      </c>
      <c r="BF41" s="22">
        <f t="shared" ca="1" si="28"/>
        <v>0</v>
      </c>
      <c r="BG41" s="22">
        <f t="shared" ca="1" si="28"/>
        <v>0</v>
      </c>
      <c r="BH41" s="22">
        <f t="shared" ca="1" si="28"/>
        <v>0</v>
      </c>
      <c r="BI41" s="22">
        <f t="shared" ca="1" si="28"/>
        <v>0</v>
      </c>
      <c r="BJ41" s="22">
        <f t="shared" ca="1" si="28"/>
        <v>0</v>
      </c>
      <c r="BK41" s="22">
        <f t="shared" ca="1" si="28"/>
        <v>0</v>
      </c>
      <c r="BL41" s="22">
        <f t="shared" ca="1" si="28"/>
        <v>0</v>
      </c>
      <c r="BM41" s="22">
        <f t="shared" ca="1" si="28"/>
        <v>0</v>
      </c>
      <c r="BN41" s="22">
        <f t="shared" ca="1" si="28"/>
        <v>0</v>
      </c>
      <c r="BO41" s="22">
        <f t="shared" ca="1" si="35"/>
        <v>0</v>
      </c>
      <c r="BP41" s="22">
        <f t="shared" ca="1" si="35"/>
        <v>0</v>
      </c>
      <c r="BQ41" s="22">
        <f t="shared" ca="1" si="35"/>
        <v>0</v>
      </c>
      <c r="BR41" s="22">
        <f t="shared" ca="1" si="35"/>
        <v>0</v>
      </c>
      <c r="BS41" s="22">
        <f t="shared" ca="1" si="35"/>
        <v>0</v>
      </c>
      <c r="BT41" s="22">
        <f t="shared" ca="1" si="35"/>
        <v>0</v>
      </c>
      <c r="BU41" s="22">
        <f t="shared" ca="1" si="35"/>
        <v>0</v>
      </c>
      <c r="BV41" s="22">
        <f t="shared" ca="1" si="35"/>
        <v>0</v>
      </c>
      <c r="BW41" s="22">
        <f t="shared" ca="1" si="35"/>
        <v>0</v>
      </c>
      <c r="BX41" s="22">
        <f t="shared" ca="1" si="35"/>
        <v>0</v>
      </c>
      <c r="BY41" s="22">
        <f t="shared" ca="1" si="35"/>
        <v>0</v>
      </c>
      <c r="BZ41" s="22">
        <f t="shared" ca="1" si="35"/>
        <v>0</v>
      </c>
      <c r="CA41" s="22">
        <f t="shared" ca="1" si="35"/>
        <v>0</v>
      </c>
      <c r="CB41" s="22">
        <f t="shared" ca="1" si="35"/>
        <v>0</v>
      </c>
      <c r="CC41" s="22">
        <f t="shared" ca="1" si="32"/>
        <v>0</v>
      </c>
      <c r="CD41" s="22">
        <f t="shared" ca="1" si="32"/>
        <v>0</v>
      </c>
      <c r="CE41" s="22">
        <f t="shared" ca="1" si="32"/>
        <v>0</v>
      </c>
      <c r="CF41" s="22">
        <f t="shared" ca="1" si="29"/>
        <v>0</v>
      </c>
      <c r="CG41" s="22">
        <f t="shared" ca="1" si="29"/>
        <v>0</v>
      </c>
      <c r="CH41" s="22">
        <f t="shared" ca="1" si="29"/>
        <v>0</v>
      </c>
      <c r="CI41" s="23">
        <f t="shared" ca="1" si="25"/>
        <v>0</v>
      </c>
      <c r="CJ41" s="22">
        <f t="shared" ca="1" si="21"/>
        <v>0</v>
      </c>
      <c r="CK41" s="22">
        <f t="shared" ca="1" si="21"/>
        <v>0</v>
      </c>
      <c r="CL41" s="23">
        <f t="shared" ca="1" si="26"/>
        <v>0</v>
      </c>
      <c r="CM41" s="22">
        <f t="shared" ca="1" si="22"/>
        <v>0</v>
      </c>
      <c r="CN41" s="22">
        <f t="shared" ca="1" si="22"/>
        <v>0</v>
      </c>
      <c r="CO41" s="23">
        <f t="shared" ca="1" si="27"/>
        <v>0</v>
      </c>
      <c r="CP41" s="22">
        <f t="shared" ca="1" si="36"/>
        <v>0</v>
      </c>
      <c r="CQ41" s="22">
        <f t="shared" ca="1" si="36"/>
        <v>0</v>
      </c>
      <c r="CR41" s="22">
        <f t="shared" ca="1" si="36"/>
        <v>0</v>
      </c>
      <c r="CS41" s="22">
        <f t="shared" ca="1" si="36"/>
        <v>0</v>
      </c>
      <c r="CT41" s="22">
        <f t="shared" ca="1" si="36"/>
        <v>0</v>
      </c>
      <c r="CU41" s="23">
        <f t="shared" ca="1" si="9"/>
        <v>0</v>
      </c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</row>
    <row r="42" spans="1:226" ht="12.75" customHeight="1" x14ac:dyDescent="0.2">
      <c r="A42" s="66" t="s">
        <v>215</v>
      </c>
      <c r="B42" s="21">
        <v>1048</v>
      </c>
      <c r="C42" s="67" t="s">
        <v>146</v>
      </c>
      <c r="D42" s="23">
        <f t="shared" ca="1" si="24"/>
        <v>11644.980000000001</v>
      </c>
      <c r="E42" s="22">
        <f t="shared" ca="1" si="33"/>
        <v>9614.85</v>
      </c>
      <c r="F42" s="22">
        <f t="shared" ca="1" si="33"/>
        <v>2030.130000000001</v>
      </c>
      <c r="G42" s="22">
        <f t="shared" ca="1" si="33"/>
        <v>0</v>
      </c>
      <c r="H42" s="22">
        <f t="shared" ca="1" si="33"/>
        <v>0</v>
      </c>
      <c r="I42" s="22">
        <f t="shared" ca="1" si="33"/>
        <v>17856.43</v>
      </c>
      <c r="J42" s="22">
        <f t="shared" ca="1" si="33"/>
        <v>0</v>
      </c>
      <c r="K42" s="22">
        <f t="shared" ca="1" si="33"/>
        <v>0</v>
      </c>
      <c r="L42" s="22">
        <f t="shared" ca="1" si="33"/>
        <v>0</v>
      </c>
      <c r="M42" s="22">
        <f t="shared" ca="1" si="33"/>
        <v>0</v>
      </c>
      <c r="N42" s="22">
        <f t="shared" ca="1" si="33"/>
        <v>0</v>
      </c>
      <c r="O42" s="22">
        <f t="shared" ca="1" si="33"/>
        <v>-7303.03</v>
      </c>
      <c r="P42" s="22">
        <f t="shared" ca="1" si="33"/>
        <v>0</v>
      </c>
      <c r="Q42" s="22">
        <f t="shared" ca="1" si="33"/>
        <v>0</v>
      </c>
      <c r="R42" s="22">
        <f t="shared" ca="1" si="33"/>
        <v>0</v>
      </c>
      <c r="S42" s="22">
        <f t="shared" ca="1" si="33"/>
        <v>0</v>
      </c>
      <c r="T42" s="22">
        <f t="shared" ca="1" si="33"/>
        <v>5291456.1699999897</v>
      </c>
      <c r="U42" s="22">
        <f t="shared" ca="1" si="34"/>
        <v>0</v>
      </c>
      <c r="V42" s="22">
        <f t="shared" ca="1" si="34"/>
        <v>112087.85</v>
      </c>
      <c r="W42" s="22">
        <f t="shared" ca="1" si="34"/>
        <v>-24623.639999999756</v>
      </c>
      <c r="X42" s="22">
        <f t="shared" ca="1" si="34"/>
        <v>0</v>
      </c>
      <c r="Y42" s="22">
        <f t="shared" ca="1" si="34"/>
        <v>150</v>
      </c>
      <c r="Z42" s="22">
        <f t="shared" ca="1" si="34"/>
        <v>216.29000000000002</v>
      </c>
      <c r="AA42" s="22">
        <f t="shared" ca="1" si="34"/>
        <v>0</v>
      </c>
      <c r="AB42" s="22">
        <f t="shared" ca="1" si="34"/>
        <v>0</v>
      </c>
      <c r="AC42" s="22">
        <f t="shared" ca="1" si="34"/>
        <v>595.54999999999995</v>
      </c>
      <c r="AD42" s="22">
        <f t="shared" ca="1" si="34"/>
        <v>149.87</v>
      </c>
      <c r="AE42" s="22">
        <f t="shared" ca="1" si="34"/>
        <v>0</v>
      </c>
      <c r="AF42" s="22">
        <f t="shared" ca="1" si="34"/>
        <v>0</v>
      </c>
      <c r="AG42" s="22">
        <f t="shared" ca="1" si="34"/>
        <v>0</v>
      </c>
      <c r="AH42" s="22">
        <f t="shared" ca="1" si="34"/>
        <v>0</v>
      </c>
      <c r="AI42" s="22">
        <f t="shared" ca="1" si="34"/>
        <v>0</v>
      </c>
      <c r="AJ42" s="22">
        <f t="shared" ca="1" si="34"/>
        <v>0</v>
      </c>
      <c r="AK42" s="22">
        <f t="shared" ca="1" si="31"/>
        <v>0</v>
      </c>
      <c r="AL42" s="22">
        <f t="shared" ca="1" si="31"/>
        <v>0</v>
      </c>
      <c r="AM42" s="22">
        <f t="shared" ca="1" si="31"/>
        <v>0</v>
      </c>
      <c r="AN42" s="22">
        <f t="shared" ca="1" si="31"/>
        <v>0</v>
      </c>
      <c r="AO42" s="22">
        <f t="shared" ca="1" si="31"/>
        <v>0</v>
      </c>
      <c r="AP42" s="22">
        <f t="shared" ca="1" si="31"/>
        <v>0</v>
      </c>
      <c r="AQ42" s="22">
        <f t="shared" ca="1" si="31"/>
        <v>0</v>
      </c>
      <c r="AR42" s="22">
        <f t="shared" ca="1" si="31"/>
        <v>0</v>
      </c>
      <c r="AS42" s="22">
        <f t="shared" ca="1" si="31"/>
        <v>0</v>
      </c>
      <c r="AT42" s="22">
        <f t="shared" ca="1" si="31"/>
        <v>147764.93</v>
      </c>
      <c r="AU42" s="22">
        <f t="shared" ca="1" si="31"/>
        <v>4598.2700000000004</v>
      </c>
      <c r="AV42" s="22">
        <f t="shared" ca="1" si="31"/>
        <v>112.66000000000008</v>
      </c>
      <c r="AW42" s="22">
        <f t="shared" ca="1" si="31"/>
        <v>0</v>
      </c>
      <c r="AX42" s="22">
        <f t="shared" ca="1" si="31"/>
        <v>112.65999999999997</v>
      </c>
      <c r="AY42" s="22">
        <f t="shared" ca="1" si="31"/>
        <v>0</v>
      </c>
      <c r="AZ42" s="22">
        <f t="shared" ca="1" si="28"/>
        <v>0</v>
      </c>
      <c r="BA42" s="22">
        <f t="shared" ca="1" si="28"/>
        <v>0</v>
      </c>
      <c r="BB42" s="22">
        <f t="shared" ca="1" si="28"/>
        <v>0</v>
      </c>
      <c r="BC42" s="22">
        <f t="shared" ca="1" si="28"/>
        <v>0</v>
      </c>
      <c r="BD42" s="22">
        <f t="shared" ca="1" si="28"/>
        <v>368639.88999999879</v>
      </c>
      <c r="BE42" s="22">
        <f t="shared" ca="1" si="28"/>
        <v>0</v>
      </c>
      <c r="BF42" s="22">
        <f t="shared" ca="1" si="28"/>
        <v>0</v>
      </c>
      <c r="BG42" s="22">
        <f t="shared" ca="1" si="28"/>
        <v>0</v>
      </c>
      <c r="BH42" s="22">
        <f t="shared" ca="1" si="28"/>
        <v>0</v>
      </c>
      <c r="BI42" s="22">
        <f t="shared" ca="1" si="28"/>
        <v>0</v>
      </c>
      <c r="BJ42" s="22">
        <f t="shared" ca="1" si="28"/>
        <v>0</v>
      </c>
      <c r="BK42" s="22">
        <f t="shared" ca="1" si="28"/>
        <v>0</v>
      </c>
      <c r="BL42" s="22">
        <f t="shared" ca="1" si="28"/>
        <v>82.600000000000009</v>
      </c>
      <c r="BM42" s="22">
        <f t="shared" ca="1" si="28"/>
        <v>0</v>
      </c>
      <c r="BN42" s="22">
        <f t="shared" ca="1" si="28"/>
        <v>13742.37</v>
      </c>
      <c r="BO42" s="22">
        <f t="shared" ca="1" si="35"/>
        <v>0</v>
      </c>
      <c r="BP42" s="22">
        <f t="shared" ca="1" si="35"/>
        <v>3750</v>
      </c>
      <c r="BQ42" s="22">
        <f t="shared" ca="1" si="35"/>
        <v>0</v>
      </c>
      <c r="BR42" s="22">
        <f t="shared" ca="1" si="35"/>
        <v>0</v>
      </c>
      <c r="BS42" s="22">
        <f t="shared" ca="1" si="35"/>
        <v>1068.78</v>
      </c>
      <c r="BT42" s="22">
        <f t="shared" ca="1" si="35"/>
        <v>0</v>
      </c>
      <c r="BU42" s="22">
        <f t="shared" ca="1" si="35"/>
        <v>0</v>
      </c>
      <c r="BV42" s="22">
        <f t="shared" ca="1" si="35"/>
        <v>0</v>
      </c>
      <c r="BW42" s="22">
        <f t="shared" ca="1" si="35"/>
        <v>0</v>
      </c>
      <c r="BX42" s="22">
        <f t="shared" ca="1" si="35"/>
        <v>0</v>
      </c>
      <c r="BY42" s="22">
        <f t="shared" ca="1" si="35"/>
        <v>0</v>
      </c>
      <c r="BZ42" s="22">
        <f t="shared" ca="1" si="35"/>
        <v>0</v>
      </c>
      <c r="CA42" s="22">
        <f t="shared" ca="1" si="35"/>
        <v>0</v>
      </c>
      <c r="CB42" s="22">
        <f t="shared" ca="1" si="35"/>
        <v>0</v>
      </c>
      <c r="CC42" s="22">
        <f t="shared" ca="1" si="32"/>
        <v>0</v>
      </c>
      <c r="CD42" s="22">
        <f t="shared" ca="1" si="32"/>
        <v>0</v>
      </c>
      <c r="CE42" s="22">
        <f t="shared" ca="1" si="32"/>
        <v>0</v>
      </c>
      <c r="CF42" s="22">
        <f t="shared" ca="1" si="29"/>
        <v>0</v>
      </c>
      <c r="CG42" s="22">
        <f t="shared" ca="1" si="29"/>
        <v>0</v>
      </c>
      <c r="CH42" s="22">
        <f t="shared" ca="1" si="29"/>
        <v>0</v>
      </c>
      <c r="CI42" s="23">
        <f t="shared" ca="1" si="25"/>
        <v>966843.24</v>
      </c>
      <c r="CJ42" s="22">
        <f t="shared" ca="1" si="21"/>
        <v>0</v>
      </c>
      <c r="CK42" s="22">
        <f t="shared" ca="1" si="21"/>
        <v>0</v>
      </c>
      <c r="CL42" s="23">
        <f t="shared" ca="1" si="26"/>
        <v>966843.24</v>
      </c>
      <c r="CM42" s="22">
        <f t="shared" ca="1" si="22"/>
        <v>0</v>
      </c>
      <c r="CN42" s="22">
        <f t="shared" ca="1" si="22"/>
        <v>966843.24</v>
      </c>
      <c r="CO42" s="23">
        <f t="shared" ca="1" si="27"/>
        <v>0</v>
      </c>
      <c r="CP42" s="22">
        <f t="shared" ca="1" si="36"/>
        <v>0</v>
      </c>
      <c r="CQ42" s="22">
        <f t="shared" ca="1" si="36"/>
        <v>0</v>
      </c>
      <c r="CR42" s="22">
        <f t="shared" ca="1" si="36"/>
        <v>1307.1199999999999</v>
      </c>
      <c r="CS42" s="22">
        <f t="shared" ca="1" si="36"/>
        <v>0</v>
      </c>
      <c r="CT42" s="22">
        <f t="shared" ca="1" si="36"/>
        <v>0</v>
      </c>
      <c r="CU42" s="23">
        <f t="shared" ca="1" si="9"/>
        <v>6910252.989999989</v>
      </c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</row>
    <row r="43" spans="1:226" ht="12.75" customHeight="1" x14ac:dyDescent="0.2">
      <c r="A43" s="66" t="s">
        <v>217</v>
      </c>
      <c r="B43" s="21">
        <v>1049</v>
      </c>
      <c r="C43" s="67" t="s">
        <v>146</v>
      </c>
      <c r="D43" s="23">
        <f t="shared" ca="1" si="24"/>
        <v>1337.6399999999999</v>
      </c>
      <c r="E43" s="22">
        <f t="shared" ca="1" si="33"/>
        <v>1230.6399999999999</v>
      </c>
      <c r="F43" s="22">
        <f t="shared" ca="1" si="33"/>
        <v>0</v>
      </c>
      <c r="G43" s="22">
        <f t="shared" ca="1" si="33"/>
        <v>107</v>
      </c>
      <c r="H43" s="22">
        <f t="shared" ca="1" si="33"/>
        <v>0</v>
      </c>
      <c r="I43" s="22">
        <f t="shared" ca="1" si="33"/>
        <v>7828.8700000000008</v>
      </c>
      <c r="J43" s="22">
        <f t="shared" ca="1" si="33"/>
        <v>0</v>
      </c>
      <c r="K43" s="22">
        <f t="shared" ca="1" si="33"/>
        <v>0</v>
      </c>
      <c r="L43" s="22">
        <f t="shared" ca="1" si="33"/>
        <v>0</v>
      </c>
      <c r="M43" s="22">
        <f t="shared" ca="1" si="33"/>
        <v>0</v>
      </c>
      <c r="N43" s="22">
        <f t="shared" ca="1" si="33"/>
        <v>0</v>
      </c>
      <c r="O43" s="22">
        <f t="shared" ca="1" si="33"/>
        <v>1740.85</v>
      </c>
      <c r="P43" s="22">
        <f t="shared" ca="1" si="33"/>
        <v>0</v>
      </c>
      <c r="Q43" s="22">
        <f t="shared" ca="1" si="33"/>
        <v>0</v>
      </c>
      <c r="R43" s="22">
        <f t="shared" ca="1" si="33"/>
        <v>0</v>
      </c>
      <c r="S43" s="22">
        <f t="shared" ca="1" si="33"/>
        <v>0</v>
      </c>
      <c r="T43" s="22">
        <f t="shared" ca="1" si="33"/>
        <v>230231.96999999997</v>
      </c>
      <c r="U43" s="22">
        <f t="shared" ca="1" si="34"/>
        <v>0</v>
      </c>
      <c r="V43" s="22">
        <f t="shared" ca="1" si="34"/>
        <v>34182.840000000004</v>
      </c>
      <c r="W43" s="22">
        <f t="shared" ca="1" si="34"/>
        <v>145640.04999999996</v>
      </c>
      <c r="X43" s="22">
        <f t="shared" ca="1" si="34"/>
        <v>0</v>
      </c>
      <c r="Y43" s="22">
        <f t="shared" ca="1" si="34"/>
        <v>0</v>
      </c>
      <c r="Z43" s="22">
        <f t="shared" ca="1" si="34"/>
        <v>9424.91</v>
      </c>
      <c r="AA43" s="22">
        <f t="shared" ca="1" si="34"/>
        <v>0</v>
      </c>
      <c r="AB43" s="22">
        <f t="shared" ca="1" si="34"/>
        <v>0</v>
      </c>
      <c r="AC43" s="22">
        <f t="shared" ca="1" si="34"/>
        <v>82.73</v>
      </c>
      <c r="AD43" s="22">
        <f t="shared" ca="1" si="34"/>
        <v>231.75</v>
      </c>
      <c r="AE43" s="22">
        <f t="shared" ca="1" si="34"/>
        <v>0</v>
      </c>
      <c r="AF43" s="22">
        <f t="shared" ca="1" si="34"/>
        <v>0</v>
      </c>
      <c r="AG43" s="22">
        <f t="shared" ca="1" si="34"/>
        <v>0</v>
      </c>
      <c r="AH43" s="22">
        <f t="shared" ca="1" si="34"/>
        <v>0</v>
      </c>
      <c r="AI43" s="22">
        <f t="shared" ca="1" si="34"/>
        <v>0</v>
      </c>
      <c r="AJ43" s="22">
        <f t="shared" ca="1" si="34"/>
        <v>0</v>
      </c>
      <c r="AK43" s="22">
        <f t="shared" ca="1" si="31"/>
        <v>0</v>
      </c>
      <c r="AL43" s="22">
        <f t="shared" ca="1" si="31"/>
        <v>0</v>
      </c>
      <c r="AM43" s="22">
        <f t="shared" ca="1" si="31"/>
        <v>0</v>
      </c>
      <c r="AN43" s="22">
        <f t="shared" ca="1" si="31"/>
        <v>0</v>
      </c>
      <c r="AO43" s="22">
        <f t="shared" ca="1" si="31"/>
        <v>0</v>
      </c>
      <c r="AP43" s="22">
        <f t="shared" ca="1" si="31"/>
        <v>0</v>
      </c>
      <c r="AQ43" s="22">
        <f t="shared" ca="1" si="31"/>
        <v>0</v>
      </c>
      <c r="AR43" s="22">
        <f t="shared" ca="1" si="31"/>
        <v>0</v>
      </c>
      <c r="AS43" s="22">
        <f t="shared" ca="1" si="31"/>
        <v>0</v>
      </c>
      <c r="AT43" s="22">
        <f t="shared" ca="1" si="31"/>
        <v>9325.1899999999987</v>
      </c>
      <c r="AU43" s="22">
        <f t="shared" ca="1" si="31"/>
        <v>20.91</v>
      </c>
      <c r="AV43" s="22">
        <f t="shared" ca="1" si="31"/>
        <v>20.91</v>
      </c>
      <c r="AW43" s="22">
        <f t="shared" ca="1" si="31"/>
        <v>0</v>
      </c>
      <c r="AX43" s="22">
        <f t="shared" ca="1" si="31"/>
        <v>20.91</v>
      </c>
      <c r="AY43" s="22">
        <f t="shared" ca="1" si="31"/>
        <v>0</v>
      </c>
      <c r="AZ43" s="22">
        <f t="shared" ca="1" si="31"/>
        <v>0</v>
      </c>
      <c r="BA43" s="22">
        <f t="shared" ca="1" si="28"/>
        <v>0</v>
      </c>
      <c r="BB43" s="22">
        <f t="shared" ca="1" si="28"/>
        <v>0</v>
      </c>
      <c r="BC43" s="22">
        <f t="shared" ca="1" si="28"/>
        <v>0</v>
      </c>
      <c r="BD43" s="22">
        <f t="shared" ca="1" si="28"/>
        <v>357811.92000000004</v>
      </c>
      <c r="BE43" s="22">
        <f t="shared" ca="1" si="28"/>
        <v>0</v>
      </c>
      <c r="BF43" s="22">
        <f t="shared" ca="1" si="28"/>
        <v>0</v>
      </c>
      <c r="BG43" s="22">
        <f t="shared" ca="1" si="28"/>
        <v>0</v>
      </c>
      <c r="BH43" s="22">
        <f t="shared" ca="1" si="28"/>
        <v>0</v>
      </c>
      <c r="BI43" s="22">
        <f t="shared" ca="1" si="28"/>
        <v>0</v>
      </c>
      <c r="BJ43" s="22">
        <f t="shared" ca="1" si="28"/>
        <v>0</v>
      </c>
      <c r="BK43" s="22">
        <f t="shared" ca="1" si="28"/>
        <v>0</v>
      </c>
      <c r="BL43" s="22">
        <f t="shared" ca="1" si="28"/>
        <v>0</v>
      </c>
      <c r="BM43" s="22">
        <f t="shared" ca="1" si="28"/>
        <v>0</v>
      </c>
      <c r="BN43" s="22">
        <f t="shared" ca="1" si="28"/>
        <v>7619.04</v>
      </c>
      <c r="BO43" s="22">
        <f t="shared" ca="1" si="35"/>
        <v>0</v>
      </c>
      <c r="BP43" s="22">
        <f t="shared" ca="1" si="35"/>
        <v>109.72</v>
      </c>
      <c r="BQ43" s="22">
        <f t="shared" ca="1" si="35"/>
        <v>0</v>
      </c>
      <c r="BR43" s="22">
        <f t="shared" ca="1" si="35"/>
        <v>0</v>
      </c>
      <c r="BS43" s="22">
        <f t="shared" ca="1" si="35"/>
        <v>488.88</v>
      </c>
      <c r="BT43" s="22">
        <f t="shared" ca="1" si="35"/>
        <v>0</v>
      </c>
      <c r="BU43" s="22">
        <f t="shared" ca="1" si="35"/>
        <v>0</v>
      </c>
      <c r="BV43" s="22">
        <f t="shared" ca="1" si="35"/>
        <v>0</v>
      </c>
      <c r="BW43" s="22">
        <f t="shared" ca="1" si="35"/>
        <v>0</v>
      </c>
      <c r="BX43" s="22">
        <f t="shared" ca="1" si="35"/>
        <v>0</v>
      </c>
      <c r="BY43" s="22">
        <f t="shared" ca="1" si="35"/>
        <v>0</v>
      </c>
      <c r="BZ43" s="22">
        <f t="shared" ca="1" si="35"/>
        <v>0</v>
      </c>
      <c r="CA43" s="22">
        <f t="shared" ca="1" si="35"/>
        <v>0</v>
      </c>
      <c r="CB43" s="22">
        <f t="shared" ca="1" si="35"/>
        <v>0</v>
      </c>
      <c r="CC43" s="22">
        <f t="shared" ca="1" si="35"/>
        <v>0</v>
      </c>
      <c r="CD43" s="22">
        <f t="shared" ca="1" si="35"/>
        <v>0</v>
      </c>
      <c r="CE43" s="22">
        <f t="shared" ca="1" si="32"/>
        <v>0</v>
      </c>
      <c r="CF43" s="22">
        <f t="shared" ca="1" si="29"/>
        <v>0</v>
      </c>
      <c r="CG43" s="22">
        <f t="shared" ca="1" si="29"/>
        <v>0</v>
      </c>
      <c r="CH43" s="22">
        <f t="shared" ca="1" si="29"/>
        <v>0</v>
      </c>
      <c r="CI43" s="23">
        <f t="shared" ca="1" si="25"/>
        <v>415453.39999999997</v>
      </c>
      <c r="CJ43" s="22">
        <f t="shared" ref="CJ43:CK58" ca="1" si="37">IFERROR(INDIRECT("'"&amp;$B$2&amp;"'!"&amp;ADDRESS(MATCH($B43,INDIRECT("'"&amp;$B$2&amp;"'!$B$1:$B$1095"),0),MATCH(CJ$5,INDIRECT("'"&amp;$B$2&amp;"'!5:5"),0))),0)</f>
        <v>0</v>
      </c>
      <c r="CK43" s="22">
        <f t="shared" ca="1" si="37"/>
        <v>0</v>
      </c>
      <c r="CL43" s="23">
        <f t="shared" ca="1" si="26"/>
        <v>415453.39999999997</v>
      </c>
      <c r="CM43" s="22">
        <f t="shared" ref="CM43:CN58" ca="1" si="38">IFERROR(INDIRECT("'"&amp;$B$2&amp;"'!"&amp;ADDRESS(MATCH($B43,INDIRECT("'"&amp;$B$2&amp;"'!$B$1:$B$1095"),0),MATCH(CM$5,INDIRECT("'"&amp;$B$2&amp;"'!5:5"),0))),0)</f>
        <v>5354.1000000000022</v>
      </c>
      <c r="CN43" s="22">
        <f t="shared" ca="1" si="38"/>
        <v>410099.3</v>
      </c>
      <c r="CO43" s="23">
        <f t="shared" ca="1" si="27"/>
        <v>0</v>
      </c>
      <c r="CP43" s="22">
        <f t="shared" ca="1" si="36"/>
        <v>0</v>
      </c>
      <c r="CQ43" s="22">
        <f t="shared" ca="1" si="36"/>
        <v>0</v>
      </c>
      <c r="CR43" s="22">
        <f t="shared" ca="1" si="36"/>
        <v>7665.8300000000008</v>
      </c>
      <c r="CS43" s="22">
        <f t="shared" ca="1" si="36"/>
        <v>0</v>
      </c>
      <c r="CT43" s="22">
        <f t="shared" ca="1" si="36"/>
        <v>0</v>
      </c>
      <c r="CU43" s="23">
        <f t="shared" ca="1" si="9"/>
        <v>1229238.3199999998</v>
      </c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</row>
    <row r="44" spans="1:226" ht="12.75" customHeight="1" x14ac:dyDescent="0.2">
      <c r="A44" s="66" t="s">
        <v>219</v>
      </c>
      <c r="B44" s="21">
        <v>1050</v>
      </c>
      <c r="C44" s="67" t="s">
        <v>146</v>
      </c>
      <c r="D44" s="23">
        <f t="shared" ca="1" si="24"/>
        <v>0</v>
      </c>
      <c r="E44" s="22">
        <f t="shared" ca="1" si="33"/>
        <v>0</v>
      </c>
      <c r="F44" s="22">
        <f t="shared" ca="1" si="33"/>
        <v>0</v>
      </c>
      <c r="G44" s="22">
        <f t="shared" ca="1" si="33"/>
        <v>0</v>
      </c>
      <c r="H44" s="22">
        <f t="shared" ca="1" si="33"/>
        <v>0</v>
      </c>
      <c r="I44" s="22">
        <f t="shared" ca="1" si="33"/>
        <v>0</v>
      </c>
      <c r="J44" s="22">
        <f t="shared" ca="1" si="33"/>
        <v>0</v>
      </c>
      <c r="K44" s="22">
        <f t="shared" ca="1" si="33"/>
        <v>0</v>
      </c>
      <c r="L44" s="22">
        <f t="shared" ca="1" si="33"/>
        <v>0</v>
      </c>
      <c r="M44" s="22">
        <f t="shared" ca="1" si="33"/>
        <v>0</v>
      </c>
      <c r="N44" s="22">
        <f t="shared" ca="1" si="33"/>
        <v>0</v>
      </c>
      <c r="O44" s="22">
        <f t="shared" ca="1" si="33"/>
        <v>0</v>
      </c>
      <c r="P44" s="22">
        <f t="shared" ca="1" si="33"/>
        <v>0</v>
      </c>
      <c r="Q44" s="22">
        <f t="shared" ca="1" si="33"/>
        <v>0</v>
      </c>
      <c r="R44" s="22">
        <f t="shared" ca="1" si="33"/>
        <v>0</v>
      </c>
      <c r="S44" s="22">
        <f t="shared" ca="1" si="33"/>
        <v>0</v>
      </c>
      <c r="T44" s="22">
        <f t="shared" ca="1" si="33"/>
        <v>0</v>
      </c>
      <c r="U44" s="22">
        <f t="shared" ca="1" si="34"/>
        <v>0</v>
      </c>
      <c r="V44" s="22">
        <f t="shared" ca="1" si="34"/>
        <v>0</v>
      </c>
      <c r="W44" s="22">
        <f t="shared" ca="1" si="34"/>
        <v>0</v>
      </c>
      <c r="X44" s="22">
        <f t="shared" ca="1" si="34"/>
        <v>0</v>
      </c>
      <c r="Y44" s="22">
        <f t="shared" ca="1" si="34"/>
        <v>0</v>
      </c>
      <c r="Z44" s="22">
        <f t="shared" ca="1" si="34"/>
        <v>0</v>
      </c>
      <c r="AA44" s="22">
        <f t="shared" ca="1" si="34"/>
        <v>0</v>
      </c>
      <c r="AB44" s="22">
        <f t="shared" ca="1" si="34"/>
        <v>0</v>
      </c>
      <c r="AC44" s="22">
        <f t="shared" ca="1" si="34"/>
        <v>0</v>
      </c>
      <c r="AD44" s="22">
        <f t="shared" ca="1" si="34"/>
        <v>0</v>
      </c>
      <c r="AE44" s="22">
        <f t="shared" ca="1" si="34"/>
        <v>0</v>
      </c>
      <c r="AF44" s="22">
        <f t="shared" ca="1" si="34"/>
        <v>0</v>
      </c>
      <c r="AG44" s="22">
        <f t="shared" ca="1" si="34"/>
        <v>0</v>
      </c>
      <c r="AH44" s="22">
        <f t="shared" ca="1" si="34"/>
        <v>0</v>
      </c>
      <c r="AI44" s="22">
        <f t="shared" ca="1" si="34"/>
        <v>0</v>
      </c>
      <c r="AJ44" s="22">
        <f t="shared" ca="1" si="34"/>
        <v>0</v>
      </c>
      <c r="AK44" s="22">
        <f t="shared" ca="1" si="31"/>
        <v>0</v>
      </c>
      <c r="AL44" s="22">
        <f t="shared" ca="1" si="31"/>
        <v>0</v>
      </c>
      <c r="AM44" s="22">
        <f t="shared" ca="1" si="31"/>
        <v>0</v>
      </c>
      <c r="AN44" s="22">
        <f t="shared" ca="1" si="31"/>
        <v>0</v>
      </c>
      <c r="AO44" s="22">
        <f t="shared" ca="1" si="31"/>
        <v>0</v>
      </c>
      <c r="AP44" s="22">
        <f t="shared" ca="1" si="31"/>
        <v>0</v>
      </c>
      <c r="AQ44" s="22">
        <f t="shared" ca="1" si="31"/>
        <v>0</v>
      </c>
      <c r="AR44" s="22">
        <f t="shared" ca="1" si="31"/>
        <v>0</v>
      </c>
      <c r="AS44" s="22">
        <f t="shared" ca="1" si="31"/>
        <v>0</v>
      </c>
      <c r="AT44" s="22">
        <f t="shared" ca="1" si="31"/>
        <v>0</v>
      </c>
      <c r="AU44" s="22">
        <f t="shared" ca="1" si="31"/>
        <v>0</v>
      </c>
      <c r="AV44" s="22">
        <f t="shared" ca="1" si="31"/>
        <v>0</v>
      </c>
      <c r="AW44" s="22">
        <f t="shared" ca="1" si="31"/>
        <v>0</v>
      </c>
      <c r="AX44" s="22">
        <f t="shared" ca="1" si="31"/>
        <v>0</v>
      </c>
      <c r="AY44" s="22">
        <f t="shared" ca="1" si="31"/>
        <v>0</v>
      </c>
      <c r="AZ44" s="22">
        <f t="shared" ca="1" si="31"/>
        <v>0</v>
      </c>
      <c r="BA44" s="22">
        <f t="shared" ca="1" si="28"/>
        <v>0</v>
      </c>
      <c r="BB44" s="22">
        <f t="shared" ca="1" si="28"/>
        <v>0</v>
      </c>
      <c r="BC44" s="22">
        <f t="shared" ca="1" si="28"/>
        <v>0</v>
      </c>
      <c r="BD44" s="22">
        <f t="shared" ca="1" si="28"/>
        <v>0</v>
      </c>
      <c r="BE44" s="22">
        <f t="shared" ca="1" si="28"/>
        <v>0</v>
      </c>
      <c r="BF44" s="22">
        <f t="shared" ca="1" si="28"/>
        <v>0</v>
      </c>
      <c r="BG44" s="22">
        <f t="shared" ca="1" si="28"/>
        <v>0</v>
      </c>
      <c r="BH44" s="22">
        <f t="shared" ca="1" si="28"/>
        <v>0</v>
      </c>
      <c r="BI44" s="22">
        <f t="shared" ca="1" si="28"/>
        <v>0</v>
      </c>
      <c r="BJ44" s="22">
        <f t="shared" ca="1" si="28"/>
        <v>0</v>
      </c>
      <c r="BK44" s="22">
        <f t="shared" ca="1" si="28"/>
        <v>0</v>
      </c>
      <c r="BL44" s="22">
        <f t="shared" ca="1" si="28"/>
        <v>0</v>
      </c>
      <c r="BM44" s="22">
        <f t="shared" ca="1" si="28"/>
        <v>0</v>
      </c>
      <c r="BN44" s="22">
        <f t="shared" ca="1" si="28"/>
        <v>0</v>
      </c>
      <c r="BO44" s="22">
        <f t="shared" ca="1" si="35"/>
        <v>0</v>
      </c>
      <c r="BP44" s="22">
        <f t="shared" ca="1" si="35"/>
        <v>0</v>
      </c>
      <c r="BQ44" s="22">
        <f t="shared" ca="1" si="35"/>
        <v>0</v>
      </c>
      <c r="BR44" s="22">
        <f t="shared" ca="1" si="35"/>
        <v>0</v>
      </c>
      <c r="BS44" s="22">
        <f t="shared" ca="1" si="35"/>
        <v>0</v>
      </c>
      <c r="BT44" s="22">
        <f t="shared" ca="1" si="35"/>
        <v>0</v>
      </c>
      <c r="BU44" s="22">
        <f t="shared" ca="1" si="35"/>
        <v>0</v>
      </c>
      <c r="BV44" s="22">
        <f t="shared" ca="1" si="35"/>
        <v>0</v>
      </c>
      <c r="BW44" s="22">
        <f t="shared" ca="1" si="35"/>
        <v>0</v>
      </c>
      <c r="BX44" s="22">
        <f t="shared" ca="1" si="35"/>
        <v>0</v>
      </c>
      <c r="BY44" s="22">
        <f t="shared" ca="1" si="35"/>
        <v>0</v>
      </c>
      <c r="BZ44" s="22">
        <f t="shared" ca="1" si="35"/>
        <v>0</v>
      </c>
      <c r="CA44" s="22">
        <f t="shared" ca="1" si="35"/>
        <v>0</v>
      </c>
      <c r="CB44" s="22">
        <f t="shared" ca="1" si="35"/>
        <v>0</v>
      </c>
      <c r="CC44" s="22">
        <f t="shared" ca="1" si="35"/>
        <v>0</v>
      </c>
      <c r="CD44" s="22">
        <f t="shared" ca="1" si="35"/>
        <v>0</v>
      </c>
      <c r="CE44" s="22">
        <f t="shared" ca="1" si="32"/>
        <v>0</v>
      </c>
      <c r="CF44" s="22">
        <f t="shared" ca="1" si="29"/>
        <v>0</v>
      </c>
      <c r="CG44" s="22">
        <f t="shared" ca="1" si="29"/>
        <v>0</v>
      </c>
      <c r="CH44" s="22">
        <f t="shared" ca="1" si="29"/>
        <v>0</v>
      </c>
      <c r="CI44" s="23">
        <f t="shared" ca="1" si="25"/>
        <v>0</v>
      </c>
      <c r="CJ44" s="22">
        <f t="shared" ca="1" si="37"/>
        <v>0</v>
      </c>
      <c r="CK44" s="22">
        <f t="shared" ca="1" si="37"/>
        <v>0</v>
      </c>
      <c r="CL44" s="23">
        <f t="shared" ca="1" si="26"/>
        <v>0</v>
      </c>
      <c r="CM44" s="22">
        <f t="shared" ca="1" si="38"/>
        <v>0</v>
      </c>
      <c r="CN44" s="22">
        <f t="shared" ca="1" si="38"/>
        <v>0</v>
      </c>
      <c r="CO44" s="23">
        <f t="shared" ca="1" si="27"/>
        <v>0</v>
      </c>
      <c r="CP44" s="22">
        <f t="shared" ca="1" si="36"/>
        <v>0</v>
      </c>
      <c r="CQ44" s="22">
        <f t="shared" ca="1" si="36"/>
        <v>0</v>
      </c>
      <c r="CR44" s="22">
        <f t="shared" ca="1" si="36"/>
        <v>0</v>
      </c>
      <c r="CS44" s="22">
        <f t="shared" ca="1" si="36"/>
        <v>0</v>
      </c>
      <c r="CT44" s="22">
        <f t="shared" ca="1" si="36"/>
        <v>0</v>
      </c>
      <c r="CU44" s="23">
        <f t="shared" ca="1" si="9"/>
        <v>0</v>
      </c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</row>
    <row r="45" spans="1:226" ht="12.75" customHeight="1" x14ac:dyDescent="0.2">
      <c r="A45" s="66" t="s">
        <v>221</v>
      </c>
      <c r="B45" s="21">
        <v>1051</v>
      </c>
      <c r="C45" s="67" t="s">
        <v>146</v>
      </c>
      <c r="D45" s="23">
        <f t="shared" ca="1" si="24"/>
        <v>9522.9599999999991</v>
      </c>
      <c r="E45" s="22">
        <f t="shared" ca="1" si="33"/>
        <v>2485.21</v>
      </c>
      <c r="F45" s="22">
        <f t="shared" ca="1" si="33"/>
        <v>7037.75</v>
      </c>
      <c r="G45" s="22">
        <f t="shared" ca="1" si="33"/>
        <v>0</v>
      </c>
      <c r="H45" s="22">
        <f t="shared" ca="1" si="33"/>
        <v>0</v>
      </c>
      <c r="I45" s="22">
        <f t="shared" ca="1" si="33"/>
        <v>11270.8</v>
      </c>
      <c r="J45" s="22">
        <f t="shared" ca="1" si="33"/>
        <v>0</v>
      </c>
      <c r="K45" s="22">
        <f t="shared" ca="1" si="33"/>
        <v>885295.92</v>
      </c>
      <c r="L45" s="22">
        <f t="shared" ca="1" si="33"/>
        <v>0</v>
      </c>
      <c r="M45" s="22">
        <f t="shared" ca="1" si="33"/>
        <v>0</v>
      </c>
      <c r="N45" s="22">
        <f t="shared" ca="1" si="33"/>
        <v>0</v>
      </c>
      <c r="O45" s="22">
        <f t="shared" ca="1" si="33"/>
        <v>0</v>
      </c>
      <c r="P45" s="22">
        <f t="shared" ca="1" si="33"/>
        <v>0</v>
      </c>
      <c r="Q45" s="22">
        <f t="shared" ca="1" si="33"/>
        <v>0</v>
      </c>
      <c r="R45" s="22">
        <f t="shared" ca="1" si="33"/>
        <v>0</v>
      </c>
      <c r="S45" s="22">
        <f t="shared" ca="1" si="33"/>
        <v>0</v>
      </c>
      <c r="T45" s="22">
        <f t="shared" ca="1" si="33"/>
        <v>0</v>
      </c>
      <c r="U45" s="22">
        <f t="shared" ca="1" si="34"/>
        <v>0</v>
      </c>
      <c r="V45" s="22">
        <f t="shared" ca="1" si="34"/>
        <v>1177</v>
      </c>
      <c r="W45" s="22">
        <f t="shared" ca="1" si="34"/>
        <v>27237.15</v>
      </c>
      <c r="X45" s="22">
        <f t="shared" ca="1" si="34"/>
        <v>0</v>
      </c>
      <c r="Y45" s="22">
        <f t="shared" ca="1" si="34"/>
        <v>458.4</v>
      </c>
      <c r="Z45" s="22">
        <f t="shared" ca="1" si="34"/>
        <v>754.35</v>
      </c>
      <c r="AA45" s="22">
        <f t="shared" ca="1" si="34"/>
        <v>0</v>
      </c>
      <c r="AB45" s="22">
        <f t="shared" ca="1" si="34"/>
        <v>0</v>
      </c>
      <c r="AC45" s="22">
        <f t="shared" ca="1" si="34"/>
        <v>110.13</v>
      </c>
      <c r="AD45" s="22">
        <f t="shared" ca="1" si="34"/>
        <v>447.17</v>
      </c>
      <c r="AE45" s="22">
        <f t="shared" ca="1" si="34"/>
        <v>0</v>
      </c>
      <c r="AF45" s="22">
        <f t="shared" ca="1" si="34"/>
        <v>0</v>
      </c>
      <c r="AG45" s="22">
        <f t="shared" ca="1" si="34"/>
        <v>473907.08</v>
      </c>
      <c r="AH45" s="22">
        <f t="shared" ca="1" si="34"/>
        <v>0</v>
      </c>
      <c r="AI45" s="22">
        <f t="shared" ca="1" si="34"/>
        <v>84071.21</v>
      </c>
      <c r="AJ45" s="22">
        <f t="shared" ca="1" si="34"/>
        <v>191176.87</v>
      </c>
      <c r="AK45" s="22">
        <f t="shared" ca="1" si="31"/>
        <v>0</v>
      </c>
      <c r="AL45" s="22">
        <f t="shared" ca="1" si="31"/>
        <v>0</v>
      </c>
      <c r="AM45" s="22">
        <f t="shared" ca="1" si="31"/>
        <v>0</v>
      </c>
      <c r="AN45" s="22">
        <f t="shared" ca="1" si="31"/>
        <v>0</v>
      </c>
      <c r="AO45" s="22">
        <f t="shared" ca="1" si="31"/>
        <v>0</v>
      </c>
      <c r="AP45" s="22">
        <f t="shared" ca="1" si="31"/>
        <v>0</v>
      </c>
      <c r="AQ45" s="22">
        <f t="shared" ca="1" si="31"/>
        <v>0</v>
      </c>
      <c r="AR45" s="22">
        <f t="shared" ca="1" si="31"/>
        <v>0</v>
      </c>
      <c r="AS45" s="22">
        <f t="shared" ca="1" si="31"/>
        <v>0</v>
      </c>
      <c r="AT45" s="22">
        <f t="shared" ca="1" si="31"/>
        <v>38792.269999999997</v>
      </c>
      <c r="AU45" s="22">
        <f t="shared" ca="1" si="31"/>
        <v>5405.48</v>
      </c>
      <c r="AV45" s="22">
        <f t="shared" ca="1" si="31"/>
        <v>85.64</v>
      </c>
      <c r="AW45" s="22">
        <f t="shared" ca="1" si="31"/>
        <v>0</v>
      </c>
      <c r="AX45" s="22">
        <f t="shared" ca="1" si="31"/>
        <v>48.14</v>
      </c>
      <c r="AY45" s="22">
        <f t="shared" ca="1" si="31"/>
        <v>0</v>
      </c>
      <c r="AZ45" s="22">
        <f t="shared" ca="1" si="31"/>
        <v>0</v>
      </c>
      <c r="BA45" s="22">
        <f t="shared" ca="1" si="28"/>
        <v>0</v>
      </c>
      <c r="BB45" s="22">
        <f t="shared" ca="1" si="28"/>
        <v>0</v>
      </c>
      <c r="BC45" s="22">
        <f t="shared" ca="1" si="28"/>
        <v>0</v>
      </c>
      <c r="BD45" s="22">
        <f t="shared" ca="1" si="28"/>
        <v>93.63</v>
      </c>
      <c r="BE45" s="22">
        <f t="shared" ca="1" si="28"/>
        <v>0</v>
      </c>
      <c r="BF45" s="22">
        <f t="shared" ca="1" si="28"/>
        <v>0</v>
      </c>
      <c r="BG45" s="22">
        <f t="shared" ca="1" si="28"/>
        <v>0</v>
      </c>
      <c r="BH45" s="22">
        <f t="shared" ca="1" si="28"/>
        <v>0</v>
      </c>
      <c r="BI45" s="22">
        <f t="shared" ca="1" si="28"/>
        <v>0</v>
      </c>
      <c r="BJ45" s="22">
        <f t="shared" ca="1" si="28"/>
        <v>0</v>
      </c>
      <c r="BK45" s="22">
        <f t="shared" ca="1" si="28"/>
        <v>0</v>
      </c>
      <c r="BL45" s="22">
        <f t="shared" ca="1" si="28"/>
        <v>1.0900000000000001</v>
      </c>
      <c r="BM45" s="22">
        <f t="shared" ca="1" si="28"/>
        <v>0</v>
      </c>
      <c r="BN45" s="22">
        <f t="shared" ca="1" si="28"/>
        <v>53.85</v>
      </c>
      <c r="BO45" s="22">
        <f t="shared" ca="1" si="35"/>
        <v>0</v>
      </c>
      <c r="BP45" s="22">
        <f t="shared" ca="1" si="35"/>
        <v>1050</v>
      </c>
      <c r="BQ45" s="22">
        <f t="shared" ca="1" si="35"/>
        <v>0</v>
      </c>
      <c r="BR45" s="22">
        <f t="shared" ca="1" si="35"/>
        <v>0</v>
      </c>
      <c r="BS45" s="22">
        <f t="shared" ca="1" si="35"/>
        <v>262.8</v>
      </c>
      <c r="BT45" s="22">
        <f t="shared" ca="1" si="35"/>
        <v>0</v>
      </c>
      <c r="BU45" s="22">
        <f t="shared" ca="1" si="35"/>
        <v>0</v>
      </c>
      <c r="BV45" s="22">
        <f t="shared" ca="1" si="35"/>
        <v>0</v>
      </c>
      <c r="BW45" s="22">
        <f t="shared" ca="1" si="35"/>
        <v>0</v>
      </c>
      <c r="BX45" s="22">
        <f t="shared" ca="1" si="35"/>
        <v>0</v>
      </c>
      <c r="BY45" s="22">
        <f t="shared" ca="1" si="35"/>
        <v>0</v>
      </c>
      <c r="BZ45" s="22">
        <f t="shared" ca="1" si="35"/>
        <v>0</v>
      </c>
      <c r="CA45" s="22">
        <f t="shared" ca="1" si="35"/>
        <v>0</v>
      </c>
      <c r="CB45" s="22">
        <f t="shared" ca="1" si="35"/>
        <v>0</v>
      </c>
      <c r="CC45" s="22">
        <f t="shared" ca="1" si="35"/>
        <v>0</v>
      </c>
      <c r="CD45" s="22">
        <f t="shared" ca="1" si="35"/>
        <v>0</v>
      </c>
      <c r="CE45" s="22">
        <f t="shared" ca="1" si="32"/>
        <v>0</v>
      </c>
      <c r="CF45" s="22">
        <f t="shared" ca="1" si="29"/>
        <v>0</v>
      </c>
      <c r="CG45" s="22">
        <f t="shared" ca="1" si="29"/>
        <v>0</v>
      </c>
      <c r="CH45" s="22">
        <f t="shared" ca="1" si="29"/>
        <v>0</v>
      </c>
      <c r="CI45" s="23">
        <f t="shared" ca="1" si="25"/>
        <v>0</v>
      </c>
      <c r="CJ45" s="22">
        <f t="shared" ca="1" si="37"/>
        <v>0</v>
      </c>
      <c r="CK45" s="22">
        <f t="shared" ca="1" si="37"/>
        <v>0</v>
      </c>
      <c r="CL45" s="23">
        <f t="shared" ca="1" si="26"/>
        <v>0</v>
      </c>
      <c r="CM45" s="22">
        <f t="shared" ca="1" si="38"/>
        <v>0</v>
      </c>
      <c r="CN45" s="22">
        <f t="shared" ca="1" si="38"/>
        <v>0</v>
      </c>
      <c r="CO45" s="23">
        <f t="shared" ca="1" si="27"/>
        <v>0</v>
      </c>
      <c r="CP45" s="22">
        <f t="shared" ca="1" si="36"/>
        <v>0</v>
      </c>
      <c r="CQ45" s="22">
        <f t="shared" ca="1" si="36"/>
        <v>0</v>
      </c>
      <c r="CR45" s="22">
        <f t="shared" ca="1" si="36"/>
        <v>1861.23</v>
      </c>
      <c r="CS45" s="22">
        <f t="shared" ca="1" si="36"/>
        <v>0</v>
      </c>
      <c r="CT45" s="22">
        <f t="shared" ca="1" si="36"/>
        <v>0</v>
      </c>
      <c r="CU45" s="23">
        <f t="shared" ca="1" si="9"/>
        <v>1733083.17</v>
      </c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</row>
    <row r="46" spans="1:226" ht="12.75" customHeight="1" x14ac:dyDescent="0.2">
      <c r="A46" s="66" t="s">
        <v>223</v>
      </c>
      <c r="B46" s="21">
        <v>1052</v>
      </c>
      <c r="C46" s="67" t="s">
        <v>146</v>
      </c>
      <c r="D46" s="23">
        <f t="shared" ca="1" si="24"/>
        <v>12910.560000000001</v>
      </c>
      <c r="E46" s="22">
        <f t="shared" ca="1" si="33"/>
        <v>8169.4400000000005</v>
      </c>
      <c r="F46" s="22">
        <f t="shared" ca="1" si="33"/>
        <v>0</v>
      </c>
      <c r="G46" s="22">
        <f t="shared" ca="1" si="33"/>
        <v>4741.1200000000008</v>
      </c>
      <c r="H46" s="22">
        <f t="shared" ca="1" si="33"/>
        <v>1.82</v>
      </c>
      <c r="I46" s="22">
        <f t="shared" ca="1" si="33"/>
        <v>0</v>
      </c>
      <c r="J46" s="22">
        <f t="shared" ca="1" si="33"/>
        <v>0</v>
      </c>
      <c r="K46" s="22">
        <f t="shared" ca="1" si="33"/>
        <v>0</v>
      </c>
      <c r="L46" s="22">
        <f t="shared" ca="1" si="33"/>
        <v>0</v>
      </c>
      <c r="M46" s="22">
        <f t="shared" ca="1" si="33"/>
        <v>0</v>
      </c>
      <c r="N46" s="22">
        <f t="shared" ca="1" si="33"/>
        <v>0</v>
      </c>
      <c r="O46" s="22">
        <f t="shared" ca="1" si="33"/>
        <v>1001.74</v>
      </c>
      <c r="P46" s="22">
        <f t="shared" ca="1" si="33"/>
        <v>0</v>
      </c>
      <c r="Q46" s="22">
        <f t="shared" ca="1" si="33"/>
        <v>0</v>
      </c>
      <c r="R46" s="22">
        <f t="shared" ca="1" si="33"/>
        <v>0</v>
      </c>
      <c r="S46" s="22">
        <f t="shared" ca="1" si="33"/>
        <v>0</v>
      </c>
      <c r="T46" s="22">
        <f t="shared" ca="1" si="33"/>
        <v>0</v>
      </c>
      <c r="U46" s="22">
        <f t="shared" ca="1" si="34"/>
        <v>0</v>
      </c>
      <c r="V46" s="22">
        <f t="shared" ca="1" si="34"/>
        <v>4926</v>
      </c>
      <c r="W46" s="22">
        <f t="shared" ca="1" si="34"/>
        <v>14522.59</v>
      </c>
      <c r="X46" s="22">
        <f t="shared" ca="1" si="34"/>
        <v>0</v>
      </c>
      <c r="Y46" s="22">
        <f t="shared" ca="1" si="34"/>
        <v>123.30000000000018</v>
      </c>
      <c r="Z46" s="22">
        <f t="shared" ca="1" si="34"/>
        <v>1230668.78</v>
      </c>
      <c r="AA46" s="22">
        <f t="shared" ca="1" si="34"/>
        <v>0</v>
      </c>
      <c r="AB46" s="22">
        <f t="shared" ca="1" si="34"/>
        <v>0</v>
      </c>
      <c r="AC46" s="22">
        <f t="shared" ca="1" si="34"/>
        <v>965.73</v>
      </c>
      <c r="AD46" s="22">
        <f t="shared" ca="1" si="34"/>
        <v>23.45</v>
      </c>
      <c r="AE46" s="22">
        <f t="shared" ca="1" si="34"/>
        <v>0</v>
      </c>
      <c r="AF46" s="22">
        <f t="shared" ca="1" si="34"/>
        <v>0</v>
      </c>
      <c r="AG46" s="22">
        <f t="shared" ca="1" si="34"/>
        <v>0</v>
      </c>
      <c r="AH46" s="22">
        <f t="shared" ca="1" si="34"/>
        <v>1613369.98</v>
      </c>
      <c r="AI46" s="22">
        <f t="shared" ca="1" si="34"/>
        <v>0</v>
      </c>
      <c r="AJ46" s="22">
        <f t="shared" ca="1" si="34"/>
        <v>0</v>
      </c>
      <c r="AK46" s="22">
        <f t="shared" ca="1" si="31"/>
        <v>0</v>
      </c>
      <c r="AL46" s="22">
        <f t="shared" ca="1" si="31"/>
        <v>0</v>
      </c>
      <c r="AM46" s="22">
        <f t="shared" ca="1" si="31"/>
        <v>0</v>
      </c>
      <c r="AN46" s="22">
        <f t="shared" ca="1" si="31"/>
        <v>0</v>
      </c>
      <c r="AO46" s="22">
        <f t="shared" ca="1" si="31"/>
        <v>0</v>
      </c>
      <c r="AP46" s="22">
        <f t="shared" ca="1" si="31"/>
        <v>0</v>
      </c>
      <c r="AQ46" s="22">
        <f t="shared" ca="1" si="31"/>
        <v>0</v>
      </c>
      <c r="AR46" s="22">
        <f t="shared" ca="1" si="31"/>
        <v>0</v>
      </c>
      <c r="AS46" s="22">
        <f t="shared" ca="1" si="31"/>
        <v>0</v>
      </c>
      <c r="AT46" s="22">
        <f t="shared" ca="1" si="31"/>
        <v>6688961.2699999996</v>
      </c>
      <c r="AU46" s="22">
        <f t="shared" ca="1" si="31"/>
        <v>153.29000000000002</v>
      </c>
      <c r="AV46" s="22">
        <f t="shared" ca="1" si="31"/>
        <v>54.629999999999995</v>
      </c>
      <c r="AW46" s="22">
        <f t="shared" ca="1" si="31"/>
        <v>0</v>
      </c>
      <c r="AX46" s="22">
        <f t="shared" ca="1" si="31"/>
        <v>35.730000000000004</v>
      </c>
      <c r="AY46" s="22">
        <f t="shared" ca="1" si="31"/>
        <v>0</v>
      </c>
      <c r="AZ46" s="22">
        <f t="shared" ca="1" si="31"/>
        <v>0</v>
      </c>
      <c r="BA46" s="22">
        <f t="shared" ca="1" si="28"/>
        <v>0</v>
      </c>
      <c r="BB46" s="22">
        <f t="shared" ca="1" si="28"/>
        <v>0</v>
      </c>
      <c r="BC46" s="22">
        <f t="shared" ca="1" si="28"/>
        <v>0</v>
      </c>
      <c r="BD46" s="22">
        <f t="shared" ca="1" si="28"/>
        <v>7956.17</v>
      </c>
      <c r="BE46" s="22">
        <f t="shared" ca="1" si="28"/>
        <v>0</v>
      </c>
      <c r="BF46" s="22">
        <f t="shared" ca="1" si="28"/>
        <v>0</v>
      </c>
      <c r="BG46" s="22">
        <f t="shared" ca="1" si="28"/>
        <v>0</v>
      </c>
      <c r="BH46" s="22">
        <f t="shared" ca="1" si="28"/>
        <v>0</v>
      </c>
      <c r="BI46" s="22">
        <f t="shared" ca="1" si="28"/>
        <v>0</v>
      </c>
      <c r="BJ46" s="22">
        <f t="shared" ca="1" si="28"/>
        <v>0</v>
      </c>
      <c r="BK46" s="22">
        <f t="shared" ca="1" si="28"/>
        <v>0</v>
      </c>
      <c r="BL46" s="22">
        <f t="shared" ca="1" si="28"/>
        <v>0</v>
      </c>
      <c r="BM46" s="22">
        <f t="shared" ca="1" si="28"/>
        <v>0</v>
      </c>
      <c r="BN46" s="22">
        <f t="shared" ca="1" si="28"/>
        <v>30</v>
      </c>
      <c r="BO46" s="22">
        <f t="shared" ca="1" si="35"/>
        <v>0</v>
      </c>
      <c r="BP46" s="22">
        <f t="shared" ca="1" si="35"/>
        <v>2020.3799999999974</v>
      </c>
      <c r="BQ46" s="22">
        <f t="shared" ca="1" si="35"/>
        <v>0</v>
      </c>
      <c r="BR46" s="22">
        <f t="shared" ca="1" si="35"/>
        <v>246966.35</v>
      </c>
      <c r="BS46" s="22">
        <f t="shared" ca="1" si="35"/>
        <v>150</v>
      </c>
      <c r="BT46" s="22">
        <f t="shared" ca="1" si="35"/>
        <v>0</v>
      </c>
      <c r="BU46" s="22">
        <f t="shared" ca="1" si="35"/>
        <v>0</v>
      </c>
      <c r="BV46" s="22">
        <f t="shared" ca="1" si="35"/>
        <v>0</v>
      </c>
      <c r="BW46" s="22">
        <f t="shared" ca="1" si="35"/>
        <v>0</v>
      </c>
      <c r="BX46" s="22">
        <f t="shared" ca="1" si="35"/>
        <v>0</v>
      </c>
      <c r="BY46" s="22">
        <f t="shared" ca="1" si="35"/>
        <v>0</v>
      </c>
      <c r="BZ46" s="22">
        <f t="shared" ca="1" si="35"/>
        <v>0</v>
      </c>
      <c r="CA46" s="22">
        <f t="shared" ca="1" si="35"/>
        <v>0</v>
      </c>
      <c r="CB46" s="22">
        <f t="shared" ca="1" si="35"/>
        <v>0</v>
      </c>
      <c r="CC46" s="22">
        <f t="shared" ca="1" si="35"/>
        <v>0</v>
      </c>
      <c r="CD46" s="22">
        <f t="shared" ca="1" si="35"/>
        <v>0</v>
      </c>
      <c r="CE46" s="22">
        <f t="shared" ca="1" si="32"/>
        <v>0</v>
      </c>
      <c r="CF46" s="22">
        <f t="shared" ca="1" si="29"/>
        <v>0</v>
      </c>
      <c r="CG46" s="22">
        <f t="shared" ca="1" si="29"/>
        <v>0</v>
      </c>
      <c r="CH46" s="22">
        <f t="shared" ca="1" si="29"/>
        <v>0</v>
      </c>
      <c r="CI46" s="23">
        <f t="shared" ca="1" si="25"/>
        <v>0</v>
      </c>
      <c r="CJ46" s="22">
        <f t="shared" ca="1" si="37"/>
        <v>0</v>
      </c>
      <c r="CK46" s="22">
        <f t="shared" ca="1" si="37"/>
        <v>0</v>
      </c>
      <c r="CL46" s="23">
        <f t="shared" ca="1" si="26"/>
        <v>0</v>
      </c>
      <c r="CM46" s="22">
        <f t="shared" ca="1" si="38"/>
        <v>0</v>
      </c>
      <c r="CN46" s="22">
        <f t="shared" ca="1" si="38"/>
        <v>0</v>
      </c>
      <c r="CO46" s="23">
        <f t="shared" ca="1" si="27"/>
        <v>0</v>
      </c>
      <c r="CP46" s="22">
        <f t="shared" ca="1" si="36"/>
        <v>0</v>
      </c>
      <c r="CQ46" s="22">
        <f t="shared" ca="1" si="36"/>
        <v>0</v>
      </c>
      <c r="CR46" s="22">
        <f t="shared" ca="1" si="36"/>
        <v>0</v>
      </c>
      <c r="CS46" s="22">
        <f t="shared" ca="1" si="36"/>
        <v>0</v>
      </c>
      <c r="CT46" s="22">
        <f t="shared" ca="1" si="36"/>
        <v>0</v>
      </c>
      <c r="CU46" s="23">
        <f t="shared" ca="1" si="9"/>
        <v>9824841.7700000014</v>
      </c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</row>
    <row r="47" spans="1:226" ht="12.75" customHeight="1" x14ac:dyDescent="0.2">
      <c r="A47" s="66" t="s">
        <v>225</v>
      </c>
      <c r="B47" s="21">
        <v>1053</v>
      </c>
      <c r="C47" s="67" t="s">
        <v>146</v>
      </c>
      <c r="D47" s="23">
        <f t="shared" ca="1" si="24"/>
        <v>0</v>
      </c>
      <c r="E47" s="22">
        <f t="shared" ca="1" si="33"/>
        <v>0</v>
      </c>
      <c r="F47" s="22">
        <f t="shared" ca="1" si="33"/>
        <v>0</v>
      </c>
      <c r="G47" s="22">
        <f t="shared" ca="1" si="33"/>
        <v>0</v>
      </c>
      <c r="H47" s="22">
        <f t="shared" ca="1" si="33"/>
        <v>0</v>
      </c>
      <c r="I47" s="22">
        <f t="shared" ca="1" si="33"/>
        <v>0</v>
      </c>
      <c r="J47" s="22">
        <f t="shared" ca="1" si="33"/>
        <v>0</v>
      </c>
      <c r="K47" s="22">
        <f t="shared" ca="1" si="33"/>
        <v>0</v>
      </c>
      <c r="L47" s="22">
        <f t="shared" ca="1" si="33"/>
        <v>0</v>
      </c>
      <c r="M47" s="22">
        <f t="shared" ca="1" si="33"/>
        <v>0</v>
      </c>
      <c r="N47" s="22">
        <f t="shared" ca="1" si="33"/>
        <v>0</v>
      </c>
      <c r="O47" s="22">
        <f t="shared" ca="1" si="33"/>
        <v>0</v>
      </c>
      <c r="P47" s="22">
        <f t="shared" ca="1" si="33"/>
        <v>0</v>
      </c>
      <c r="Q47" s="22">
        <f t="shared" ca="1" si="33"/>
        <v>0</v>
      </c>
      <c r="R47" s="22">
        <f t="shared" ca="1" si="33"/>
        <v>0</v>
      </c>
      <c r="S47" s="22">
        <f t="shared" ca="1" si="33"/>
        <v>0</v>
      </c>
      <c r="T47" s="22">
        <f t="shared" ca="1" si="33"/>
        <v>0</v>
      </c>
      <c r="U47" s="22">
        <f t="shared" ca="1" si="34"/>
        <v>0</v>
      </c>
      <c r="V47" s="22">
        <f t="shared" ca="1" si="34"/>
        <v>0</v>
      </c>
      <c r="W47" s="22">
        <f t="shared" ca="1" si="34"/>
        <v>0</v>
      </c>
      <c r="X47" s="22">
        <f t="shared" ca="1" si="34"/>
        <v>0</v>
      </c>
      <c r="Y47" s="22">
        <f t="shared" ca="1" si="34"/>
        <v>0</v>
      </c>
      <c r="Z47" s="22">
        <f t="shared" ca="1" si="34"/>
        <v>0</v>
      </c>
      <c r="AA47" s="22">
        <f t="shared" ca="1" si="34"/>
        <v>0</v>
      </c>
      <c r="AB47" s="22">
        <f t="shared" ca="1" si="34"/>
        <v>0</v>
      </c>
      <c r="AC47" s="22">
        <f t="shared" ca="1" si="34"/>
        <v>0</v>
      </c>
      <c r="AD47" s="22">
        <f t="shared" ca="1" si="34"/>
        <v>0</v>
      </c>
      <c r="AE47" s="22">
        <f t="shared" ca="1" si="34"/>
        <v>0</v>
      </c>
      <c r="AF47" s="22">
        <f t="shared" ca="1" si="34"/>
        <v>0</v>
      </c>
      <c r="AG47" s="22">
        <f t="shared" ca="1" si="34"/>
        <v>0</v>
      </c>
      <c r="AH47" s="22">
        <f t="shared" ca="1" si="34"/>
        <v>0</v>
      </c>
      <c r="AI47" s="22">
        <f t="shared" ca="1" si="34"/>
        <v>0</v>
      </c>
      <c r="AJ47" s="22">
        <f t="shared" ca="1" si="34"/>
        <v>0</v>
      </c>
      <c r="AK47" s="22">
        <f t="shared" ca="1" si="31"/>
        <v>0</v>
      </c>
      <c r="AL47" s="22">
        <f t="shared" ca="1" si="31"/>
        <v>0</v>
      </c>
      <c r="AM47" s="22">
        <f t="shared" ca="1" si="31"/>
        <v>0</v>
      </c>
      <c r="AN47" s="22">
        <f t="shared" ca="1" si="31"/>
        <v>0</v>
      </c>
      <c r="AO47" s="22">
        <f t="shared" ca="1" si="31"/>
        <v>0</v>
      </c>
      <c r="AP47" s="22">
        <f t="shared" ca="1" si="31"/>
        <v>0</v>
      </c>
      <c r="AQ47" s="22">
        <f t="shared" ca="1" si="31"/>
        <v>0</v>
      </c>
      <c r="AR47" s="22">
        <f t="shared" ca="1" si="31"/>
        <v>0</v>
      </c>
      <c r="AS47" s="22">
        <f t="shared" ca="1" si="31"/>
        <v>0</v>
      </c>
      <c r="AT47" s="22">
        <f t="shared" ca="1" si="31"/>
        <v>0</v>
      </c>
      <c r="AU47" s="22">
        <f t="shared" ca="1" si="31"/>
        <v>0</v>
      </c>
      <c r="AV47" s="22">
        <f t="shared" ca="1" si="31"/>
        <v>0</v>
      </c>
      <c r="AW47" s="22">
        <f t="shared" ca="1" si="31"/>
        <v>0</v>
      </c>
      <c r="AX47" s="22">
        <f t="shared" ca="1" si="31"/>
        <v>0</v>
      </c>
      <c r="AY47" s="22">
        <f t="shared" ca="1" si="31"/>
        <v>0</v>
      </c>
      <c r="AZ47" s="22">
        <f t="shared" ca="1" si="31"/>
        <v>0</v>
      </c>
      <c r="BA47" s="22">
        <f t="shared" ca="1" si="28"/>
        <v>0</v>
      </c>
      <c r="BB47" s="22">
        <f t="shared" ca="1" si="28"/>
        <v>0</v>
      </c>
      <c r="BC47" s="22">
        <f t="shared" ca="1" si="28"/>
        <v>0</v>
      </c>
      <c r="BD47" s="22">
        <f t="shared" ca="1" si="28"/>
        <v>0</v>
      </c>
      <c r="BE47" s="22">
        <f t="shared" ca="1" si="28"/>
        <v>0</v>
      </c>
      <c r="BF47" s="22">
        <f t="shared" ca="1" si="28"/>
        <v>0</v>
      </c>
      <c r="BG47" s="22">
        <f t="shared" ca="1" si="28"/>
        <v>0</v>
      </c>
      <c r="BH47" s="22">
        <f t="shared" ca="1" si="28"/>
        <v>0</v>
      </c>
      <c r="BI47" s="22">
        <f t="shared" ca="1" si="28"/>
        <v>0</v>
      </c>
      <c r="BJ47" s="22">
        <f t="shared" ca="1" si="28"/>
        <v>0</v>
      </c>
      <c r="BK47" s="22">
        <f t="shared" ca="1" si="28"/>
        <v>0</v>
      </c>
      <c r="BL47" s="22">
        <f t="shared" ca="1" si="28"/>
        <v>0</v>
      </c>
      <c r="BM47" s="22">
        <f t="shared" ca="1" si="28"/>
        <v>0</v>
      </c>
      <c r="BN47" s="22">
        <f t="shared" ca="1" si="28"/>
        <v>0</v>
      </c>
      <c r="BO47" s="22">
        <f t="shared" ca="1" si="35"/>
        <v>0</v>
      </c>
      <c r="BP47" s="22">
        <f t="shared" ca="1" si="35"/>
        <v>0</v>
      </c>
      <c r="BQ47" s="22">
        <f t="shared" ca="1" si="35"/>
        <v>0</v>
      </c>
      <c r="BR47" s="22">
        <f t="shared" ca="1" si="35"/>
        <v>0</v>
      </c>
      <c r="BS47" s="22">
        <f t="shared" ca="1" si="35"/>
        <v>0</v>
      </c>
      <c r="BT47" s="22">
        <f t="shared" ca="1" si="35"/>
        <v>0</v>
      </c>
      <c r="BU47" s="22">
        <f t="shared" ca="1" si="35"/>
        <v>0</v>
      </c>
      <c r="BV47" s="22">
        <f t="shared" ca="1" si="35"/>
        <v>0</v>
      </c>
      <c r="BW47" s="22">
        <f t="shared" ca="1" si="35"/>
        <v>0</v>
      </c>
      <c r="BX47" s="22">
        <f t="shared" ca="1" si="35"/>
        <v>0</v>
      </c>
      <c r="BY47" s="22">
        <f t="shared" ca="1" si="35"/>
        <v>0</v>
      </c>
      <c r="BZ47" s="22">
        <f t="shared" ca="1" si="35"/>
        <v>0</v>
      </c>
      <c r="CA47" s="22">
        <f t="shared" ca="1" si="35"/>
        <v>0</v>
      </c>
      <c r="CB47" s="22">
        <f t="shared" ca="1" si="35"/>
        <v>0</v>
      </c>
      <c r="CC47" s="22">
        <f t="shared" ca="1" si="35"/>
        <v>0</v>
      </c>
      <c r="CD47" s="22">
        <f t="shared" ca="1" si="35"/>
        <v>0</v>
      </c>
      <c r="CE47" s="22">
        <f t="shared" ca="1" si="32"/>
        <v>0</v>
      </c>
      <c r="CF47" s="22">
        <f t="shared" ca="1" si="29"/>
        <v>0</v>
      </c>
      <c r="CG47" s="22">
        <f t="shared" ca="1" si="29"/>
        <v>0</v>
      </c>
      <c r="CH47" s="22">
        <f t="shared" ca="1" si="29"/>
        <v>0</v>
      </c>
      <c r="CI47" s="23">
        <f t="shared" ca="1" si="25"/>
        <v>0</v>
      </c>
      <c r="CJ47" s="22">
        <f t="shared" ca="1" si="37"/>
        <v>0</v>
      </c>
      <c r="CK47" s="22">
        <f t="shared" ca="1" si="37"/>
        <v>0</v>
      </c>
      <c r="CL47" s="23">
        <f t="shared" ca="1" si="26"/>
        <v>0</v>
      </c>
      <c r="CM47" s="22">
        <f t="shared" ca="1" si="38"/>
        <v>0</v>
      </c>
      <c r="CN47" s="22">
        <f t="shared" ca="1" si="38"/>
        <v>0</v>
      </c>
      <c r="CO47" s="23">
        <f t="shared" ca="1" si="27"/>
        <v>0</v>
      </c>
      <c r="CP47" s="22">
        <f t="shared" ca="1" si="36"/>
        <v>0</v>
      </c>
      <c r="CQ47" s="22">
        <f t="shared" ca="1" si="36"/>
        <v>0</v>
      </c>
      <c r="CR47" s="22">
        <f t="shared" ca="1" si="36"/>
        <v>0</v>
      </c>
      <c r="CS47" s="22">
        <f t="shared" ca="1" si="36"/>
        <v>0</v>
      </c>
      <c r="CT47" s="22">
        <f t="shared" ca="1" si="36"/>
        <v>0</v>
      </c>
      <c r="CU47" s="23">
        <f t="shared" ca="1" si="9"/>
        <v>0</v>
      </c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</row>
    <row r="48" spans="1:226" ht="12.75" customHeight="1" x14ac:dyDescent="0.2">
      <c r="A48" s="66" t="s">
        <v>227</v>
      </c>
      <c r="B48" s="21">
        <v>1054</v>
      </c>
      <c r="C48" s="67" t="s">
        <v>146</v>
      </c>
      <c r="D48" s="23">
        <f t="shared" ca="1" si="24"/>
        <v>0</v>
      </c>
      <c r="E48" s="22">
        <f t="shared" ca="1" si="33"/>
        <v>0</v>
      </c>
      <c r="F48" s="22">
        <f t="shared" ca="1" si="33"/>
        <v>0</v>
      </c>
      <c r="G48" s="22">
        <f t="shared" ca="1" si="33"/>
        <v>0</v>
      </c>
      <c r="H48" s="22">
        <f t="shared" ca="1" si="33"/>
        <v>0</v>
      </c>
      <c r="I48" s="22">
        <f t="shared" ca="1" si="33"/>
        <v>0</v>
      </c>
      <c r="J48" s="22">
        <f t="shared" ca="1" si="33"/>
        <v>0</v>
      </c>
      <c r="K48" s="22">
        <f t="shared" ca="1" si="33"/>
        <v>0</v>
      </c>
      <c r="L48" s="22">
        <f t="shared" ca="1" si="33"/>
        <v>0</v>
      </c>
      <c r="M48" s="22">
        <f t="shared" ca="1" si="33"/>
        <v>0</v>
      </c>
      <c r="N48" s="22">
        <f t="shared" ca="1" si="33"/>
        <v>0</v>
      </c>
      <c r="O48" s="22">
        <f t="shared" ca="1" si="33"/>
        <v>0</v>
      </c>
      <c r="P48" s="22">
        <f t="shared" ca="1" si="33"/>
        <v>0</v>
      </c>
      <c r="Q48" s="22">
        <f t="shared" ca="1" si="33"/>
        <v>0</v>
      </c>
      <c r="R48" s="22">
        <f t="shared" ca="1" si="33"/>
        <v>0</v>
      </c>
      <c r="S48" s="22">
        <f t="shared" ca="1" si="33"/>
        <v>0</v>
      </c>
      <c r="T48" s="22">
        <f t="shared" ca="1" si="33"/>
        <v>0</v>
      </c>
      <c r="U48" s="22">
        <f t="shared" ca="1" si="34"/>
        <v>0</v>
      </c>
      <c r="V48" s="22">
        <f t="shared" ca="1" si="34"/>
        <v>0</v>
      </c>
      <c r="W48" s="22">
        <f t="shared" ca="1" si="34"/>
        <v>0</v>
      </c>
      <c r="X48" s="22">
        <f t="shared" ca="1" si="34"/>
        <v>0</v>
      </c>
      <c r="Y48" s="22">
        <f t="shared" ca="1" si="34"/>
        <v>0</v>
      </c>
      <c r="Z48" s="22">
        <f t="shared" ca="1" si="34"/>
        <v>0</v>
      </c>
      <c r="AA48" s="22">
        <f t="shared" ca="1" si="34"/>
        <v>0</v>
      </c>
      <c r="AB48" s="22">
        <f t="shared" ca="1" si="34"/>
        <v>0</v>
      </c>
      <c r="AC48" s="22">
        <f t="shared" ca="1" si="34"/>
        <v>0</v>
      </c>
      <c r="AD48" s="22">
        <f t="shared" ca="1" si="34"/>
        <v>0</v>
      </c>
      <c r="AE48" s="22">
        <f t="shared" ca="1" si="34"/>
        <v>0</v>
      </c>
      <c r="AF48" s="22">
        <f t="shared" ca="1" si="34"/>
        <v>0</v>
      </c>
      <c r="AG48" s="22">
        <f t="shared" ca="1" si="34"/>
        <v>0</v>
      </c>
      <c r="AH48" s="22">
        <f t="shared" ca="1" si="34"/>
        <v>0</v>
      </c>
      <c r="AI48" s="22">
        <f t="shared" ca="1" si="34"/>
        <v>0</v>
      </c>
      <c r="AJ48" s="22">
        <f t="shared" ca="1" si="34"/>
        <v>0</v>
      </c>
      <c r="AK48" s="22">
        <f t="shared" ca="1" si="31"/>
        <v>0</v>
      </c>
      <c r="AL48" s="22">
        <f t="shared" ca="1" si="31"/>
        <v>0</v>
      </c>
      <c r="AM48" s="22">
        <f t="shared" ca="1" si="31"/>
        <v>0</v>
      </c>
      <c r="AN48" s="22">
        <f t="shared" ca="1" si="31"/>
        <v>0</v>
      </c>
      <c r="AO48" s="22">
        <f t="shared" ca="1" si="31"/>
        <v>0</v>
      </c>
      <c r="AP48" s="22">
        <f t="shared" ca="1" si="31"/>
        <v>0</v>
      </c>
      <c r="AQ48" s="22">
        <f t="shared" ca="1" si="31"/>
        <v>0</v>
      </c>
      <c r="AR48" s="22">
        <f t="shared" ca="1" si="31"/>
        <v>0</v>
      </c>
      <c r="AS48" s="22">
        <f t="shared" ca="1" si="31"/>
        <v>0</v>
      </c>
      <c r="AT48" s="22">
        <f t="shared" ca="1" si="31"/>
        <v>0</v>
      </c>
      <c r="AU48" s="22">
        <f t="shared" ca="1" si="31"/>
        <v>0</v>
      </c>
      <c r="AV48" s="22">
        <f t="shared" ca="1" si="31"/>
        <v>0</v>
      </c>
      <c r="AW48" s="22">
        <f t="shared" ca="1" si="31"/>
        <v>0</v>
      </c>
      <c r="AX48" s="22">
        <f t="shared" ca="1" si="31"/>
        <v>0</v>
      </c>
      <c r="AY48" s="22">
        <f t="shared" ca="1" si="31"/>
        <v>0</v>
      </c>
      <c r="AZ48" s="22">
        <f t="shared" ca="1" si="31"/>
        <v>0</v>
      </c>
      <c r="BA48" s="22">
        <f t="shared" ca="1" si="28"/>
        <v>0</v>
      </c>
      <c r="BB48" s="22">
        <f t="shared" ca="1" si="28"/>
        <v>0</v>
      </c>
      <c r="BC48" s="22">
        <f t="shared" ca="1" si="28"/>
        <v>0</v>
      </c>
      <c r="BD48" s="22">
        <f t="shared" ca="1" si="28"/>
        <v>0</v>
      </c>
      <c r="BE48" s="22">
        <f t="shared" ca="1" si="28"/>
        <v>0</v>
      </c>
      <c r="BF48" s="22">
        <f t="shared" ca="1" si="28"/>
        <v>0</v>
      </c>
      <c r="BG48" s="22">
        <f t="shared" ca="1" si="28"/>
        <v>0</v>
      </c>
      <c r="BH48" s="22">
        <f t="shared" ca="1" si="28"/>
        <v>0</v>
      </c>
      <c r="BI48" s="22">
        <f t="shared" ca="1" si="28"/>
        <v>0</v>
      </c>
      <c r="BJ48" s="22">
        <f t="shared" ca="1" si="28"/>
        <v>0</v>
      </c>
      <c r="BK48" s="22">
        <f t="shared" ca="1" si="28"/>
        <v>0</v>
      </c>
      <c r="BL48" s="22">
        <f t="shared" ca="1" si="28"/>
        <v>0</v>
      </c>
      <c r="BM48" s="22">
        <f t="shared" ca="1" si="28"/>
        <v>0</v>
      </c>
      <c r="BN48" s="22">
        <f t="shared" ca="1" si="28"/>
        <v>0</v>
      </c>
      <c r="BO48" s="22">
        <f t="shared" ca="1" si="35"/>
        <v>0</v>
      </c>
      <c r="BP48" s="22">
        <f t="shared" ca="1" si="35"/>
        <v>0</v>
      </c>
      <c r="BQ48" s="22">
        <f t="shared" ca="1" si="35"/>
        <v>0</v>
      </c>
      <c r="BR48" s="22">
        <f t="shared" ca="1" si="35"/>
        <v>0</v>
      </c>
      <c r="BS48" s="22">
        <f t="shared" ca="1" si="35"/>
        <v>0</v>
      </c>
      <c r="BT48" s="22">
        <f t="shared" ca="1" si="35"/>
        <v>0</v>
      </c>
      <c r="BU48" s="22">
        <f t="shared" ca="1" si="35"/>
        <v>0</v>
      </c>
      <c r="BV48" s="22">
        <f t="shared" ca="1" si="35"/>
        <v>0</v>
      </c>
      <c r="BW48" s="22">
        <f t="shared" ca="1" si="35"/>
        <v>0</v>
      </c>
      <c r="BX48" s="22">
        <f t="shared" ca="1" si="35"/>
        <v>0</v>
      </c>
      <c r="BY48" s="22">
        <f t="shared" ca="1" si="35"/>
        <v>0</v>
      </c>
      <c r="BZ48" s="22">
        <f t="shared" ca="1" si="35"/>
        <v>0</v>
      </c>
      <c r="CA48" s="22">
        <f t="shared" ca="1" si="35"/>
        <v>0</v>
      </c>
      <c r="CB48" s="22">
        <f t="shared" ca="1" si="35"/>
        <v>0</v>
      </c>
      <c r="CC48" s="22">
        <f t="shared" ca="1" si="35"/>
        <v>0</v>
      </c>
      <c r="CD48" s="22">
        <f t="shared" ca="1" si="35"/>
        <v>0</v>
      </c>
      <c r="CE48" s="22">
        <f t="shared" ca="1" si="32"/>
        <v>0</v>
      </c>
      <c r="CF48" s="22">
        <f t="shared" ca="1" si="29"/>
        <v>0</v>
      </c>
      <c r="CG48" s="22">
        <f t="shared" ca="1" si="29"/>
        <v>0</v>
      </c>
      <c r="CH48" s="22">
        <f t="shared" ca="1" si="29"/>
        <v>0</v>
      </c>
      <c r="CI48" s="23">
        <f t="shared" ca="1" si="25"/>
        <v>0</v>
      </c>
      <c r="CJ48" s="22">
        <f t="shared" ca="1" si="37"/>
        <v>0</v>
      </c>
      <c r="CK48" s="22">
        <f t="shared" ca="1" si="37"/>
        <v>0</v>
      </c>
      <c r="CL48" s="23">
        <f t="shared" ca="1" si="26"/>
        <v>0</v>
      </c>
      <c r="CM48" s="22">
        <f t="shared" ca="1" si="38"/>
        <v>0</v>
      </c>
      <c r="CN48" s="22">
        <f t="shared" ca="1" si="38"/>
        <v>0</v>
      </c>
      <c r="CO48" s="23">
        <f t="shared" ca="1" si="27"/>
        <v>0</v>
      </c>
      <c r="CP48" s="22">
        <f t="shared" ca="1" si="36"/>
        <v>0</v>
      </c>
      <c r="CQ48" s="22">
        <f t="shared" ca="1" si="36"/>
        <v>0</v>
      </c>
      <c r="CR48" s="22">
        <f t="shared" ca="1" si="36"/>
        <v>0</v>
      </c>
      <c r="CS48" s="22">
        <f t="shared" ca="1" si="36"/>
        <v>0</v>
      </c>
      <c r="CT48" s="22">
        <f t="shared" ca="1" si="36"/>
        <v>0</v>
      </c>
      <c r="CU48" s="23">
        <f t="shared" ca="1" si="9"/>
        <v>0</v>
      </c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</row>
    <row r="49" spans="1:226" ht="12.75" customHeight="1" x14ac:dyDescent="0.2">
      <c r="A49" s="66" t="s">
        <v>229</v>
      </c>
      <c r="B49" s="21">
        <v>1055</v>
      </c>
      <c r="C49" s="67" t="s">
        <v>146</v>
      </c>
      <c r="D49" s="23">
        <f t="shared" ca="1" si="24"/>
        <v>145646.15</v>
      </c>
      <c r="E49" s="22">
        <f t="shared" ca="1" si="33"/>
        <v>145646.15</v>
      </c>
      <c r="F49" s="22">
        <f t="shared" ca="1" si="33"/>
        <v>0</v>
      </c>
      <c r="G49" s="22">
        <f t="shared" ca="1" si="33"/>
        <v>0</v>
      </c>
      <c r="H49" s="22">
        <f t="shared" ca="1" si="33"/>
        <v>0</v>
      </c>
      <c r="I49" s="22">
        <f t="shared" ca="1" si="33"/>
        <v>6358.01</v>
      </c>
      <c r="J49" s="22">
        <f t="shared" ca="1" si="33"/>
        <v>0</v>
      </c>
      <c r="K49" s="22">
        <f t="shared" ca="1" si="33"/>
        <v>0</v>
      </c>
      <c r="L49" s="22">
        <f t="shared" ca="1" si="33"/>
        <v>0</v>
      </c>
      <c r="M49" s="22">
        <f t="shared" ca="1" si="33"/>
        <v>0</v>
      </c>
      <c r="N49" s="22">
        <f t="shared" ca="1" si="33"/>
        <v>0</v>
      </c>
      <c r="O49" s="22">
        <f t="shared" ca="1" si="33"/>
        <v>12.5</v>
      </c>
      <c r="P49" s="22">
        <f t="shared" ca="1" si="33"/>
        <v>0</v>
      </c>
      <c r="Q49" s="22">
        <f t="shared" ca="1" si="33"/>
        <v>0</v>
      </c>
      <c r="R49" s="22">
        <f t="shared" ca="1" si="33"/>
        <v>0</v>
      </c>
      <c r="S49" s="22">
        <f t="shared" ca="1" si="33"/>
        <v>0</v>
      </c>
      <c r="T49" s="22">
        <f t="shared" ca="1" si="33"/>
        <v>0</v>
      </c>
      <c r="U49" s="22">
        <f t="shared" ca="1" si="34"/>
        <v>0</v>
      </c>
      <c r="V49" s="22">
        <f t="shared" ca="1" si="34"/>
        <v>3995.6499999999901</v>
      </c>
      <c r="W49" s="22">
        <f t="shared" ca="1" si="34"/>
        <v>-25615.33</v>
      </c>
      <c r="X49" s="22">
        <f t="shared" ca="1" si="34"/>
        <v>0</v>
      </c>
      <c r="Y49" s="22">
        <f t="shared" ca="1" si="34"/>
        <v>2812.5</v>
      </c>
      <c r="Z49" s="22">
        <f t="shared" ca="1" si="34"/>
        <v>9804.8799999999992</v>
      </c>
      <c r="AA49" s="22">
        <f t="shared" ca="1" si="34"/>
        <v>597.66</v>
      </c>
      <c r="AB49" s="22">
        <f t="shared" ca="1" si="34"/>
        <v>15.63</v>
      </c>
      <c r="AC49" s="22">
        <f t="shared" ca="1" si="34"/>
        <v>1023.24</v>
      </c>
      <c r="AD49" s="22">
        <f t="shared" ca="1" si="34"/>
        <v>7198.46</v>
      </c>
      <c r="AE49" s="22">
        <f t="shared" ca="1" si="34"/>
        <v>0</v>
      </c>
      <c r="AF49" s="22">
        <f t="shared" ca="1" si="34"/>
        <v>0</v>
      </c>
      <c r="AG49" s="22">
        <f t="shared" ca="1" si="34"/>
        <v>0</v>
      </c>
      <c r="AH49" s="22">
        <f t="shared" ca="1" si="34"/>
        <v>0</v>
      </c>
      <c r="AI49" s="22">
        <f t="shared" ca="1" si="34"/>
        <v>0</v>
      </c>
      <c r="AJ49" s="22">
        <f t="shared" ca="1" si="34"/>
        <v>119077.25845806944</v>
      </c>
      <c r="AK49" s="22">
        <f t="shared" ca="1" si="31"/>
        <v>0</v>
      </c>
      <c r="AL49" s="22">
        <f t="shared" ca="1" si="31"/>
        <v>0</v>
      </c>
      <c r="AM49" s="22">
        <f t="shared" ca="1" si="31"/>
        <v>0</v>
      </c>
      <c r="AN49" s="22">
        <f t="shared" ca="1" si="31"/>
        <v>0</v>
      </c>
      <c r="AO49" s="22">
        <f t="shared" ca="1" si="31"/>
        <v>0</v>
      </c>
      <c r="AP49" s="22">
        <f t="shared" ca="1" si="31"/>
        <v>0</v>
      </c>
      <c r="AQ49" s="22">
        <f t="shared" ca="1" si="31"/>
        <v>0</v>
      </c>
      <c r="AR49" s="22">
        <f t="shared" ca="1" si="31"/>
        <v>0</v>
      </c>
      <c r="AS49" s="22">
        <f t="shared" ca="1" si="31"/>
        <v>0</v>
      </c>
      <c r="AT49" s="22">
        <f t="shared" ca="1" si="31"/>
        <v>16988.63</v>
      </c>
      <c r="AU49" s="22">
        <f t="shared" ca="1" si="31"/>
        <v>36351.89</v>
      </c>
      <c r="AV49" s="22">
        <f t="shared" ca="1" si="31"/>
        <v>108954.06</v>
      </c>
      <c r="AW49" s="22">
        <f t="shared" ca="1" si="31"/>
        <v>0</v>
      </c>
      <c r="AX49" s="22">
        <f t="shared" ca="1" si="31"/>
        <v>36318.019999999997</v>
      </c>
      <c r="AY49" s="22">
        <f t="shared" ca="1" si="31"/>
        <v>0</v>
      </c>
      <c r="AZ49" s="22">
        <f t="shared" ca="1" si="31"/>
        <v>0</v>
      </c>
      <c r="BA49" s="22">
        <f t="shared" ca="1" si="28"/>
        <v>0</v>
      </c>
      <c r="BB49" s="22">
        <f t="shared" ca="1" si="28"/>
        <v>0</v>
      </c>
      <c r="BC49" s="22">
        <f t="shared" ca="1" si="28"/>
        <v>0</v>
      </c>
      <c r="BD49" s="22">
        <f t="shared" ca="1" si="28"/>
        <v>1502.08</v>
      </c>
      <c r="BE49" s="22">
        <f t="shared" ca="1" si="28"/>
        <v>0</v>
      </c>
      <c r="BF49" s="22">
        <f t="shared" ca="1" si="28"/>
        <v>0</v>
      </c>
      <c r="BG49" s="22">
        <f t="shared" ca="1" si="28"/>
        <v>0</v>
      </c>
      <c r="BH49" s="22">
        <f t="shared" ca="1" si="28"/>
        <v>0</v>
      </c>
      <c r="BI49" s="22">
        <f t="shared" ca="1" si="28"/>
        <v>0</v>
      </c>
      <c r="BJ49" s="22">
        <f t="shared" ca="1" si="28"/>
        <v>0</v>
      </c>
      <c r="BK49" s="22">
        <f t="shared" ca="1" si="28"/>
        <v>0</v>
      </c>
      <c r="BL49" s="22">
        <f t="shared" ca="1" si="28"/>
        <v>0</v>
      </c>
      <c r="BM49" s="22">
        <f t="shared" ca="1" si="28"/>
        <v>0</v>
      </c>
      <c r="BN49" s="22">
        <f t="shared" ca="1" si="28"/>
        <v>255.22</v>
      </c>
      <c r="BO49" s="22">
        <f t="shared" ca="1" si="35"/>
        <v>0</v>
      </c>
      <c r="BP49" s="22">
        <f t="shared" ca="1" si="35"/>
        <v>105000</v>
      </c>
      <c r="BQ49" s="22">
        <f t="shared" ca="1" si="35"/>
        <v>0</v>
      </c>
      <c r="BR49" s="22">
        <f t="shared" ca="1" si="35"/>
        <v>0</v>
      </c>
      <c r="BS49" s="22">
        <f t="shared" ca="1" si="35"/>
        <v>7241.48</v>
      </c>
      <c r="BT49" s="22">
        <f t="shared" ca="1" si="35"/>
        <v>0</v>
      </c>
      <c r="BU49" s="22">
        <f t="shared" ca="1" si="35"/>
        <v>0</v>
      </c>
      <c r="BV49" s="22">
        <f t="shared" ca="1" si="35"/>
        <v>0</v>
      </c>
      <c r="BW49" s="22">
        <f t="shared" ca="1" si="35"/>
        <v>0</v>
      </c>
      <c r="BX49" s="22">
        <f t="shared" ca="1" si="35"/>
        <v>0</v>
      </c>
      <c r="BY49" s="22">
        <f t="shared" ca="1" si="35"/>
        <v>0</v>
      </c>
      <c r="BZ49" s="22">
        <f t="shared" ca="1" si="35"/>
        <v>0</v>
      </c>
      <c r="CA49" s="22">
        <f t="shared" ca="1" si="35"/>
        <v>0</v>
      </c>
      <c r="CB49" s="22">
        <f t="shared" ca="1" si="35"/>
        <v>0</v>
      </c>
      <c r="CC49" s="22">
        <f t="shared" ca="1" si="35"/>
        <v>0</v>
      </c>
      <c r="CD49" s="22">
        <f t="shared" ca="1" si="35"/>
        <v>0</v>
      </c>
      <c r="CE49" s="22">
        <f t="shared" ca="1" si="32"/>
        <v>0</v>
      </c>
      <c r="CF49" s="22">
        <f t="shared" ca="1" si="29"/>
        <v>0</v>
      </c>
      <c r="CG49" s="22">
        <f t="shared" ca="1" si="29"/>
        <v>0</v>
      </c>
      <c r="CH49" s="22">
        <f t="shared" ca="1" si="29"/>
        <v>110</v>
      </c>
      <c r="CI49" s="23">
        <f t="shared" ca="1" si="25"/>
        <v>7946571.1000010315</v>
      </c>
      <c r="CJ49" s="22">
        <f t="shared" ca="1" si="37"/>
        <v>2635.79</v>
      </c>
      <c r="CK49" s="22">
        <f t="shared" ca="1" si="37"/>
        <v>0</v>
      </c>
      <c r="CL49" s="23">
        <f t="shared" ca="1" si="26"/>
        <v>7862166.2300010296</v>
      </c>
      <c r="CM49" s="22">
        <f t="shared" ca="1" si="38"/>
        <v>0</v>
      </c>
      <c r="CN49" s="22">
        <f t="shared" ca="1" si="38"/>
        <v>7862166.2300010296</v>
      </c>
      <c r="CO49" s="23">
        <f t="shared" ca="1" si="27"/>
        <v>81769.080000002286</v>
      </c>
      <c r="CP49" s="22">
        <f t="shared" ca="1" si="36"/>
        <v>15653.29</v>
      </c>
      <c r="CQ49" s="22">
        <f t="shared" ca="1" si="36"/>
        <v>66115.790000002293</v>
      </c>
      <c r="CR49" s="22">
        <f t="shared" ca="1" si="36"/>
        <v>1568062.22</v>
      </c>
      <c r="CS49" s="22">
        <f t="shared" ca="1" si="36"/>
        <v>0</v>
      </c>
      <c r="CT49" s="22">
        <f t="shared" ca="1" si="36"/>
        <v>0</v>
      </c>
      <c r="CU49" s="23">
        <f t="shared" ca="1" si="9"/>
        <v>10098281.308459101</v>
      </c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</row>
    <row r="50" spans="1:226" ht="12.75" customHeight="1" x14ac:dyDescent="0.2">
      <c r="A50" s="66" t="s">
        <v>231</v>
      </c>
      <c r="B50" s="21">
        <v>1056</v>
      </c>
      <c r="C50" s="67" t="s">
        <v>146</v>
      </c>
      <c r="D50" s="23">
        <f t="shared" ca="1" si="24"/>
        <v>0</v>
      </c>
      <c r="E50" s="22">
        <f t="shared" ca="1" si="33"/>
        <v>0</v>
      </c>
      <c r="F50" s="22">
        <f t="shared" ca="1" si="33"/>
        <v>0</v>
      </c>
      <c r="G50" s="22">
        <f t="shared" ca="1" si="33"/>
        <v>0</v>
      </c>
      <c r="H50" s="22">
        <f t="shared" ca="1" si="33"/>
        <v>0</v>
      </c>
      <c r="I50" s="22">
        <f t="shared" ca="1" si="33"/>
        <v>0</v>
      </c>
      <c r="J50" s="22">
        <f t="shared" ca="1" si="33"/>
        <v>0</v>
      </c>
      <c r="K50" s="22">
        <f t="shared" ca="1" si="33"/>
        <v>0</v>
      </c>
      <c r="L50" s="22">
        <f t="shared" ca="1" si="33"/>
        <v>0</v>
      </c>
      <c r="M50" s="22">
        <f t="shared" ca="1" si="33"/>
        <v>0</v>
      </c>
      <c r="N50" s="22">
        <f t="shared" ca="1" si="33"/>
        <v>0</v>
      </c>
      <c r="O50" s="22">
        <f t="shared" ca="1" si="33"/>
        <v>0</v>
      </c>
      <c r="P50" s="22">
        <f t="shared" ca="1" si="33"/>
        <v>0</v>
      </c>
      <c r="Q50" s="22">
        <f t="shared" ca="1" si="33"/>
        <v>0</v>
      </c>
      <c r="R50" s="22">
        <f t="shared" ca="1" si="33"/>
        <v>0</v>
      </c>
      <c r="S50" s="22">
        <f t="shared" ca="1" si="33"/>
        <v>0</v>
      </c>
      <c r="T50" s="22">
        <f t="shared" ca="1" si="33"/>
        <v>25392780</v>
      </c>
      <c r="U50" s="22">
        <f t="shared" ca="1" si="34"/>
        <v>1315907.1206160001</v>
      </c>
      <c r="V50" s="22">
        <f t="shared" ca="1" si="34"/>
        <v>0</v>
      </c>
      <c r="W50" s="22">
        <f t="shared" ca="1" si="34"/>
        <v>0</v>
      </c>
      <c r="X50" s="22">
        <f t="shared" ca="1" si="34"/>
        <v>0</v>
      </c>
      <c r="Y50" s="22">
        <f t="shared" ca="1" si="34"/>
        <v>0</v>
      </c>
      <c r="Z50" s="22">
        <f t="shared" ca="1" si="34"/>
        <v>0</v>
      </c>
      <c r="AA50" s="22">
        <f t="shared" ca="1" si="34"/>
        <v>0</v>
      </c>
      <c r="AB50" s="22">
        <f t="shared" ca="1" si="34"/>
        <v>0</v>
      </c>
      <c r="AC50" s="22">
        <f t="shared" ca="1" si="34"/>
        <v>0</v>
      </c>
      <c r="AD50" s="22">
        <f t="shared" ca="1" si="34"/>
        <v>0</v>
      </c>
      <c r="AE50" s="22">
        <f t="shared" ca="1" si="34"/>
        <v>0</v>
      </c>
      <c r="AF50" s="22">
        <f t="shared" ca="1" si="34"/>
        <v>0</v>
      </c>
      <c r="AG50" s="22">
        <f t="shared" ca="1" si="34"/>
        <v>0</v>
      </c>
      <c r="AH50" s="22">
        <f t="shared" ca="1" si="34"/>
        <v>0</v>
      </c>
      <c r="AI50" s="22">
        <f t="shared" ca="1" si="34"/>
        <v>0</v>
      </c>
      <c r="AJ50" s="22">
        <f t="shared" ca="1" si="34"/>
        <v>61545.64</v>
      </c>
      <c r="AK50" s="22">
        <f t="shared" ca="1" si="31"/>
        <v>0</v>
      </c>
      <c r="AL50" s="22">
        <f t="shared" ca="1" si="31"/>
        <v>0</v>
      </c>
      <c r="AM50" s="22">
        <f t="shared" ca="1" si="31"/>
        <v>0</v>
      </c>
      <c r="AN50" s="22">
        <f t="shared" ca="1" si="31"/>
        <v>0</v>
      </c>
      <c r="AO50" s="22">
        <f t="shared" ca="1" si="31"/>
        <v>0</v>
      </c>
      <c r="AP50" s="22">
        <f t="shared" ca="1" si="31"/>
        <v>0</v>
      </c>
      <c r="AQ50" s="22">
        <f t="shared" ca="1" si="31"/>
        <v>0</v>
      </c>
      <c r="AR50" s="22">
        <f t="shared" ca="1" si="31"/>
        <v>0</v>
      </c>
      <c r="AS50" s="22">
        <f t="shared" ca="1" si="31"/>
        <v>0</v>
      </c>
      <c r="AT50" s="22">
        <f t="shared" ca="1" si="31"/>
        <v>0</v>
      </c>
      <c r="AU50" s="22">
        <f t="shared" ca="1" si="31"/>
        <v>0</v>
      </c>
      <c r="AV50" s="22">
        <f t="shared" ca="1" si="31"/>
        <v>0</v>
      </c>
      <c r="AW50" s="22">
        <f t="shared" ca="1" si="31"/>
        <v>0</v>
      </c>
      <c r="AX50" s="22">
        <f t="shared" ca="1" si="31"/>
        <v>0</v>
      </c>
      <c r="AY50" s="22">
        <f t="shared" ca="1" si="31"/>
        <v>0</v>
      </c>
      <c r="AZ50" s="22">
        <f t="shared" ca="1" si="31"/>
        <v>0</v>
      </c>
      <c r="BA50" s="22">
        <f t="shared" ca="1" si="28"/>
        <v>0</v>
      </c>
      <c r="BB50" s="22">
        <f t="shared" ca="1" si="28"/>
        <v>0</v>
      </c>
      <c r="BC50" s="22">
        <f t="shared" ca="1" si="28"/>
        <v>0</v>
      </c>
      <c r="BD50" s="22">
        <f t="shared" ca="1" si="28"/>
        <v>0</v>
      </c>
      <c r="BE50" s="22">
        <f t="shared" ca="1" si="28"/>
        <v>0</v>
      </c>
      <c r="BF50" s="22">
        <f t="shared" ca="1" si="28"/>
        <v>0</v>
      </c>
      <c r="BG50" s="22">
        <f t="shared" ca="1" si="28"/>
        <v>0</v>
      </c>
      <c r="BH50" s="22">
        <f t="shared" ca="1" si="28"/>
        <v>0</v>
      </c>
      <c r="BI50" s="22">
        <f t="shared" ca="1" si="28"/>
        <v>0</v>
      </c>
      <c r="BJ50" s="22">
        <f t="shared" ca="1" si="28"/>
        <v>0</v>
      </c>
      <c r="BK50" s="22">
        <f t="shared" ca="1" si="28"/>
        <v>0</v>
      </c>
      <c r="BL50" s="22">
        <f t="shared" ca="1" si="28"/>
        <v>0</v>
      </c>
      <c r="BM50" s="22">
        <f t="shared" ca="1" si="28"/>
        <v>0</v>
      </c>
      <c r="BN50" s="22">
        <f t="shared" ca="1" si="28"/>
        <v>0</v>
      </c>
      <c r="BO50" s="22">
        <f t="shared" ca="1" si="35"/>
        <v>0</v>
      </c>
      <c r="BP50" s="22">
        <f t="shared" ca="1" si="35"/>
        <v>0</v>
      </c>
      <c r="BQ50" s="22">
        <f t="shared" ca="1" si="35"/>
        <v>0</v>
      </c>
      <c r="BR50" s="22">
        <f t="shared" ca="1" si="35"/>
        <v>0</v>
      </c>
      <c r="BS50" s="22">
        <f t="shared" ca="1" si="35"/>
        <v>0</v>
      </c>
      <c r="BT50" s="22">
        <f t="shared" ca="1" si="35"/>
        <v>0</v>
      </c>
      <c r="BU50" s="22">
        <f t="shared" ca="1" si="35"/>
        <v>0</v>
      </c>
      <c r="BV50" s="22">
        <f t="shared" ca="1" si="35"/>
        <v>0</v>
      </c>
      <c r="BW50" s="22">
        <f t="shared" ca="1" si="35"/>
        <v>0</v>
      </c>
      <c r="BX50" s="22">
        <f t="shared" ca="1" si="35"/>
        <v>0</v>
      </c>
      <c r="BY50" s="22">
        <f t="shared" ca="1" si="35"/>
        <v>0</v>
      </c>
      <c r="BZ50" s="22">
        <f t="shared" ca="1" si="35"/>
        <v>0</v>
      </c>
      <c r="CA50" s="22">
        <f t="shared" ca="1" si="35"/>
        <v>0</v>
      </c>
      <c r="CB50" s="22">
        <f t="shared" ca="1" si="35"/>
        <v>0</v>
      </c>
      <c r="CC50" s="22">
        <f t="shared" ca="1" si="35"/>
        <v>0</v>
      </c>
      <c r="CD50" s="22">
        <f t="shared" ca="1" si="35"/>
        <v>0</v>
      </c>
      <c r="CE50" s="22">
        <f t="shared" ca="1" si="32"/>
        <v>0</v>
      </c>
      <c r="CF50" s="22">
        <f t="shared" ca="1" si="29"/>
        <v>0</v>
      </c>
      <c r="CG50" s="22">
        <f t="shared" ca="1" si="29"/>
        <v>0</v>
      </c>
      <c r="CH50" s="22">
        <f t="shared" ca="1" si="29"/>
        <v>0</v>
      </c>
      <c r="CI50" s="23">
        <f t="shared" ca="1" si="25"/>
        <v>0</v>
      </c>
      <c r="CJ50" s="22">
        <f t="shared" ca="1" si="37"/>
        <v>0</v>
      </c>
      <c r="CK50" s="22">
        <f t="shared" ca="1" si="37"/>
        <v>0</v>
      </c>
      <c r="CL50" s="23">
        <f t="shared" ca="1" si="26"/>
        <v>0</v>
      </c>
      <c r="CM50" s="22">
        <f t="shared" ca="1" si="38"/>
        <v>0</v>
      </c>
      <c r="CN50" s="22">
        <f t="shared" ca="1" si="38"/>
        <v>0</v>
      </c>
      <c r="CO50" s="23">
        <f t="shared" ca="1" si="27"/>
        <v>0</v>
      </c>
      <c r="CP50" s="22">
        <f t="shared" ca="1" si="36"/>
        <v>0</v>
      </c>
      <c r="CQ50" s="22">
        <f t="shared" ca="1" si="36"/>
        <v>0</v>
      </c>
      <c r="CR50" s="22">
        <f t="shared" ca="1" si="36"/>
        <v>0</v>
      </c>
      <c r="CS50" s="22">
        <f t="shared" ca="1" si="36"/>
        <v>0</v>
      </c>
      <c r="CT50" s="22">
        <f t="shared" ca="1" si="36"/>
        <v>0</v>
      </c>
      <c r="CU50" s="23">
        <f t="shared" ca="1" si="9"/>
        <v>26770232.760616001</v>
      </c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</row>
    <row r="51" spans="1:226" ht="12.75" customHeight="1" x14ac:dyDescent="0.2">
      <c r="A51" s="66" t="s">
        <v>233</v>
      </c>
      <c r="B51" s="21">
        <v>1057</v>
      </c>
      <c r="C51" s="67" t="s">
        <v>146</v>
      </c>
      <c r="D51" s="23">
        <f t="shared" ca="1" si="24"/>
        <v>0</v>
      </c>
      <c r="E51" s="22">
        <f t="shared" ca="1" si="33"/>
        <v>0</v>
      </c>
      <c r="F51" s="22">
        <f t="shared" ca="1" si="33"/>
        <v>0</v>
      </c>
      <c r="G51" s="22">
        <f t="shared" ca="1" si="33"/>
        <v>0</v>
      </c>
      <c r="H51" s="22">
        <f t="shared" ca="1" si="33"/>
        <v>0</v>
      </c>
      <c r="I51" s="22">
        <f t="shared" ca="1" si="33"/>
        <v>1640.33</v>
      </c>
      <c r="J51" s="22">
        <f t="shared" ca="1" si="33"/>
        <v>0</v>
      </c>
      <c r="K51" s="22">
        <f t="shared" ca="1" si="33"/>
        <v>0</v>
      </c>
      <c r="L51" s="22">
        <f t="shared" ca="1" si="33"/>
        <v>0</v>
      </c>
      <c r="M51" s="22">
        <f t="shared" ca="1" si="33"/>
        <v>0</v>
      </c>
      <c r="N51" s="22">
        <f t="shared" ca="1" si="33"/>
        <v>0</v>
      </c>
      <c r="O51" s="22">
        <f t="shared" ca="1" si="33"/>
        <v>0</v>
      </c>
      <c r="P51" s="22">
        <f t="shared" ca="1" si="33"/>
        <v>0</v>
      </c>
      <c r="Q51" s="22">
        <f t="shared" ca="1" si="33"/>
        <v>0</v>
      </c>
      <c r="R51" s="22">
        <f t="shared" ca="1" si="33"/>
        <v>0</v>
      </c>
      <c r="S51" s="22">
        <f t="shared" ca="1" si="33"/>
        <v>0</v>
      </c>
      <c r="T51" s="22">
        <f t="shared" ca="1" si="33"/>
        <v>0</v>
      </c>
      <c r="U51" s="22">
        <f t="shared" ca="1" si="34"/>
        <v>0</v>
      </c>
      <c r="V51" s="22">
        <f t="shared" ca="1" si="34"/>
        <v>-9301.9500000000007</v>
      </c>
      <c r="W51" s="22">
        <f t="shared" ca="1" si="34"/>
        <v>-115237.19</v>
      </c>
      <c r="X51" s="22">
        <f t="shared" ca="1" si="34"/>
        <v>0</v>
      </c>
      <c r="Y51" s="22">
        <f t="shared" ca="1" si="34"/>
        <v>0</v>
      </c>
      <c r="Z51" s="22">
        <f t="shared" ca="1" si="34"/>
        <v>0</v>
      </c>
      <c r="AA51" s="22">
        <f t="shared" ca="1" si="34"/>
        <v>0</v>
      </c>
      <c r="AB51" s="22">
        <f t="shared" ca="1" si="34"/>
        <v>0</v>
      </c>
      <c r="AC51" s="22">
        <f t="shared" ca="1" si="34"/>
        <v>0</v>
      </c>
      <c r="AD51" s="22">
        <f t="shared" ca="1" si="34"/>
        <v>0</v>
      </c>
      <c r="AE51" s="22">
        <f t="shared" ca="1" si="34"/>
        <v>0</v>
      </c>
      <c r="AF51" s="22">
        <f t="shared" ca="1" si="34"/>
        <v>0</v>
      </c>
      <c r="AG51" s="22">
        <f t="shared" ca="1" si="34"/>
        <v>0</v>
      </c>
      <c r="AH51" s="22">
        <f t="shared" ca="1" si="34"/>
        <v>0</v>
      </c>
      <c r="AI51" s="22">
        <f t="shared" ca="1" si="34"/>
        <v>0</v>
      </c>
      <c r="AJ51" s="22">
        <f t="shared" ca="1" si="34"/>
        <v>117456.68</v>
      </c>
      <c r="AK51" s="22">
        <f t="shared" ca="1" si="31"/>
        <v>0</v>
      </c>
      <c r="AL51" s="22">
        <f t="shared" ca="1" si="31"/>
        <v>0</v>
      </c>
      <c r="AM51" s="22">
        <f t="shared" ca="1" si="31"/>
        <v>0</v>
      </c>
      <c r="AN51" s="22">
        <f t="shared" ca="1" si="31"/>
        <v>0</v>
      </c>
      <c r="AO51" s="22">
        <f t="shared" ca="1" si="31"/>
        <v>0</v>
      </c>
      <c r="AP51" s="22">
        <f t="shared" ca="1" si="31"/>
        <v>0</v>
      </c>
      <c r="AQ51" s="22">
        <f t="shared" ca="1" si="31"/>
        <v>0</v>
      </c>
      <c r="AR51" s="22">
        <f t="shared" ca="1" si="31"/>
        <v>0</v>
      </c>
      <c r="AS51" s="22">
        <f t="shared" ca="1" si="31"/>
        <v>0</v>
      </c>
      <c r="AT51" s="22">
        <f t="shared" ca="1" si="31"/>
        <v>0</v>
      </c>
      <c r="AU51" s="22">
        <f t="shared" ca="1" si="31"/>
        <v>0</v>
      </c>
      <c r="AV51" s="22">
        <f t="shared" ca="1" si="31"/>
        <v>0</v>
      </c>
      <c r="AW51" s="22">
        <f t="shared" ca="1" si="31"/>
        <v>0</v>
      </c>
      <c r="AX51" s="22">
        <f t="shared" ca="1" si="31"/>
        <v>0</v>
      </c>
      <c r="AY51" s="22">
        <f t="shared" ca="1" si="31"/>
        <v>0</v>
      </c>
      <c r="AZ51" s="22">
        <f t="shared" ca="1" si="31"/>
        <v>0</v>
      </c>
      <c r="BA51" s="22">
        <f t="shared" ca="1" si="28"/>
        <v>0</v>
      </c>
      <c r="BB51" s="22">
        <f t="shared" ca="1" si="28"/>
        <v>0</v>
      </c>
      <c r="BC51" s="22">
        <f t="shared" ca="1" si="28"/>
        <v>0</v>
      </c>
      <c r="BD51" s="22">
        <f t="shared" ca="1" si="28"/>
        <v>-270.93</v>
      </c>
      <c r="BE51" s="22">
        <f t="shared" ca="1" si="28"/>
        <v>0</v>
      </c>
      <c r="BF51" s="22">
        <f t="shared" ca="1" si="28"/>
        <v>0</v>
      </c>
      <c r="BG51" s="22">
        <f t="shared" ca="1" si="28"/>
        <v>0</v>
      </c>
      <c r="BH51" s="22">
        <f t="shared" ca="1" si="28"/>
        <v>0</v>
      </c>
      <c r="BI51" s="22">
        <f t="shared" ca="1" si="28"/>
        <v>0</v>
      </c>
      <c r="BJ51" s="22">
        <f t="shared" ca="1" si="28"/>
        <v>0</v>
      </c>
      <c r="BK51" s="22">
        <f t="shared" ca="1" si="28"/>
        <v>0</v>
      </c>
      <c r="BL51" s="22">
        <f t="shared" ca="1" si="28"/>
        <v>0</v>
      </c>
      <c r="BM51" s="22">
        <f t="shared" ca="1" si="28"/>
        <v>0</v>
      </c>
      <c r="BN51" s="22">
        <f t="shared" ca="1" si="28"/>
        <v>-26.54</v>
      </c>
      <c r="BO51" s="22">
        <f t="shared" ca="1" si="35"/>
        <v>0</v>
      </c>
      <c r="BP51" s="22">
        <f t="shared" ca="1" si="35"/>
        <v>0</v>
      </c>
      <c r="BQ51" s="22">
        <f t="shared" ca="1" si="35"/>
        <v>0</v>
      </c>
      <c r="BR51" s="22">
        <f t="shared" ca="1" si="35"/>
        <v>0</v>
      </c>
      <c r="BS51" s="22">
        <f t="shared" ca="1" si="35"/>
        <v>0</v>
      </c>
      <c r="BT51" s="22">
        <f t="shared" ca="1" si="35"/>
        <v>0</v>
      </c>
      <c r="BU51" s="22">
        <f t="shared" ca="1" si="35"/>
        <v>0</v>
      </c>
      <c r="BV51" s="22">
        <f t="shared" ca="1" si="35"/>
        <v>0</v>
      </c>
      <c r="BW51" s="22">
        <f t="shared" ca="1" si="35"/>
        <v>0</v>
      </c>
      <c r="BX51" s="22">
        <f t="shared" ca="1" si="35"/>
        <v>0</v>
      </c>
      <c r="BY51" s="22">
        <f t="shared" ca="1" si="35"/>
        <v>0</v>
      </c>
      <c r="BZ51" s="22">
        <f t="shared" ca="1" si="35"/>
        <v>0</v>
      </c>
      <c r="CA51" s="22">
        <f t="shared" ca="1" si="35"/>
        <v>0</v>
      </c>
      <c r="CB51" s="22">
        <f t="shared" ca="1" si="35"/>
        <v>0</v>
      </c>
      <c r="CC51" s="22">
        <f t="shared" ca="1" si="35"/>
        <v>0</v>
      </c>
      <c r="CD51" s="22">
        <f t="shared" ca="1" si="35"/>
        <v>0</v>
      </c>
      <c r="CE51" s="22">
        <f t="shared" ca="1" si="32"/>
        <v>0</v>
      </c>
      <c r="CF51" s="22">
        <f t="shared" ca="1" si="29"/>
        <v>0</v>
      </c>
      <c r="CG51" s="22">
        <f t="shared" ca="1" si="29"/>
        <v>0</v>
      </c>
      <c r="CH51" s="22">
        <f t="shared" ca="1" si="29"/>
        <v>0</v>
      </c>
      <c r="CI51" s="23">
        <f t="shared" ca="1" si="25"/>
        <v>0</v>
      </c>
      <c r="CJ51" s="22">
        <f t="shared" ca="1" si="37"/>
        <v>0</v>
      </c>
      <c r="CK51" s="22">
        <f t="shared" ca="1" si="37"/>
        <v>0</v>
      </c>
      <c r="CL51" s="23">
        <f t="shared" ca="1" si="26"/>
        <v>0</v>
      </c>
      <c r="CM51" s="22">
        <f t="shared" ca="1" si="38"/>
        <v>0</v>
      </c>
      <c r="CN51" s="22">
        <f t="shared" ca="1" si="38"/>
        <v>0</v>
      </c>
      <c r="CO51" s="23">
        <f t="shared" ca="1" si="27"/>
        <v>0</v>
      </c>
      <c r="CP51" s="22">
        <f t="shared" ca="1" si="36"/>
        <v>0</v>
      </c>
      <c r="CQ51" s="22">
        <f t="shared" ca="1" si="36"/>
        <v>0</v>
      </c>
      <c r="CR51" s="22">
        <f t="shared" ca="1" si="36"/>
        <v>275.3</v>
      </c>
      <c r="CS51" s="22">
        <f t="shared" ca="1" si="36"/>
        <v>0</v>
      </c>
      <c r="CT51" s="22">
        <f t="shared" ca="1" si="36"/>
        <v>0</v>
      </c>
      <c r="CU51" s="23">
        <f t="shared" ca="1" si="9"/>
        <v>-5464.3000000000047</v>
      </c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</row>
    <row r="52" spans="1:226" ht="12.75" customHeight="1" x14ac:dyDescent="0.2">
      <c r="A52" s="66" t="s">
        <v>235</v>
      </c>
      <c r="B52" s="21">
        <v>1058</v>
      </c>
      <c r="C52" s="67" t="s">
        <v>146</v>
      </c>
      <c r="D52" s="23">
        <f t="shared" ca="1" si="24"/>
        <v>31077</v>
      </c>
      <c r="E52" s="22">
        <f t="shared" ca="1" si="33"/>
        <v>31077</v>
      </c>
      <c r="F52" s="22">
        <f t="shared" ca="1" si="33"/>
        <v>0</v>
      </c>
      <c r="G52" s="22">
        <f t="shared" ca="1" si="33"/>
        <v>0</v>
      </c>
      <c r="H52" s="22">
        <f t="shared" ca="1" si="33"/>
        <v>0</v>
      </c>
      <c r="I52" s="22">
        <f t="shared" ca="1" si="33"/>
        <v>70682</v>
      </c>
      <c r="J52" s="22">
        <f t="shared" ca="1" si="33"/>
        <v>0</v>
      </c>
      <c r="K52" s="22">
        <f t="shared" ca="1" si="33"/>
        <v>0</v>
      </c>
      <c r="L52" s="22">
        <f t="shared" ca="1" si="33"/>
        <v>0</v>
      </c>
      <c r="M52" s="22">
        <f t="shared" ca="1" si="33"/>
        <v>0</v>
      </c>
      <c r="N52" s="22">
        <f t="shared" ca="1" si="33"/>
        <v>0</v>
      </c>
      <c r="O52" s="22">
        <f t="shared" ca="1" si="33"/>
        <v>294</v>
      </c>
      <c r="P52" s="22">
        <f t="shared" ca="1" si="33"/>
        <v>0</v>
      </c>
      <c r="Q52" s="22">
        <f t="shared" ca="1" si="33"/>
        <v>0</v>
      </c>
      <c r="R52" s="22">
        <f t="shared" ca="1" si="33"/>
        <v>0</v>
      </c>
      <c r="S52" s="22">
        <f t="shared" ca="1" si="33"/>
        <v>0</v>
      </c>
      <c r="T52" s="22">
        <f t="shared" ca="1" si="33"/>
        <v>0</v>
      </c>
      <c r="U52" s="22">
        <f t="shared" ca="1" si="34"/>
        <v>0</v>
      </c>
      <c r="V52" s="22">
        <f t="shared" ca="1" si="34"/>
        <v>0</v>
      </c>
      <c r="W52" s="22">
        <f t="shared" ca="1" si="34"/>
        <v>841611</v>
      </c>
      <c r="X52" s="22">
        <f t="shared" ca="1" si="34"/>
        <v>0</v>
      </c>
      <c r="Y52" s="22">
        <f t="shared" ca="1" si="34"/>
        <v>6354</v>
      </c>
      <c r="Z52" s="22">
        <f t="shared" ca="1" si="34"/>
        <v>-7425520</v>
      </c>
      <c r="AA52" s="22">
        <f t="shared" ca="1" si="34"/>
        <v>0</v>
      </c>
      <c r="AB52" s="22">
        <f t="shared" ca="1" si="34"/>
        <v>0</v>
      </c>
      <c r="AC52" s="22">
        <f t="shared" ca="1" si="34"/>
        <v>6367209</v>
      </c>
      <c r="AD52" s="22">
        <f t="shared" ca="1" si="34"/>
        <v>10879</v>
      </c>
      <c r="AE52" s="22">
        <f t="shared" ca="1" si="34"/>
        <v>0</v>
      </c>
      <c r="AF52" s="22">
        <f t="shared" ca="1" si="34"/>
        <v>0</v>
      </c>
      <c r="AG52" s="22">
        <f t="shared" ca="1" si="34"/>
        <v>0</v>
      </c>
      <c r="AH52" s="22">
        <f t="shared" ca="1" si="34"/>
        <v>0</v>
      </c>
      <c r="AI52" s="22">
        <f t="shared" ca="1" si="34"/>
        <v>0</v>
      </c>
      <c r="AJ52" s="22">
        <f t="shared" ca="1" si="34"/>
        <v>0</v>
      </c>
      <c r="AK52" s="22">
        <f t="shared" ca="1" si="31"/>
        <v>0</v>
      </c>
      <c r="AL52" s="22">
        <f t="shared" ca="1" si="31"/>
        <v>0</v>
      </c>
      <c r="AM52" s="22">
        <f t="shared" ca="1" si="31"/>
        <v>0</v>
      </c>
      <c r="AN52" s="22">
        <f t="shared" ca="1" si="31"/>
        <v>0</v>
      </c>
      <c r="AO52" s="22">
        <f t="shared" ca="1" si="31"/>
        <v>0</v>
      </c>
      <c r="AP52" s="22">
        <f t="shared" ca="1" si="31"/>
        <v>1696</v>
      </c>
      <c r="AQ52" s="22">
        <f t="shared" ca="1" si="31"/>
        <v>0</v>
      </c>
      <c r="AR52" s="22">
        <f t="shared" ca="1" si="31"/>
        <v>0</v>
      </c>
      <c r="AS52" s="22">
        <f t="shared" ca="1" si="31"/>
        <v>0</v>
      </c>
      <c r="AT52" s="22">
        <f t="shared" ca="1" si="31"/>
        <v>221897</v>
      </c>
      <c r="AU52" s="22">
        <f t="shared" ca="1" si="31"/>
        <v>3920</v>
      </c>
      <c r="AV52" s="22">
        <f t="shared" ca="1" si="31"/>
        <v>3862</v>
      </c>
      <c r="AW52" s="22">
        <f t="shared" ca="1" si="31"/>
        <v>0</v>
      </c>
      <c r="AX52" s="22">
        <f t="shared" ca="1" si="31"/>
        <v>1397</v>
      </c>
      <c r="AY52" s="22">
        <f t="shared" ca="1" si="31"/>
        <v>0</v>
      </c>
      <c r="AZ52" s="22">
        <f t="shared" ca="1" si="31"/>
        <v>0</v>
      </c>
      <c r="BA52" s="22">
        <f t="shared" ca="1" si="28"/>
        <v>0</v>
      </c>
      <c r="BB52" s="22">
        <f t="shared" ca="1" si="28"/>
        <v>0</v>
      </c>
      <c r="BC52" s="22">
        <f t="shared" ca="1" si="28"/>
        <v>0</v>
      </c>
      <c r="BD52" s="22">
        <f t="shared" ca="1" si="28"/>
        <v>5850</v>
      </c>
      <c r="BE52" s="22">
        <f t="shared" ca="1" si="28"/>
        <v>0</v>
      </c>
      <c r="BF52" s="22">
        <f t="shared" ca="1" si="28"/>
        <v>0</v>
      </c>
      <c r="BG52" s="22">
        <f t="shared" ca="1" si="28"/>
        <v>0</v>
      </c>
      <c r="BH52" s="22">
        <f t="shared" ca="1" si="28"/>
        <v>0</v>
      </c>
      <c r="BI52" s="22">
        <f t="shared" ca="1" si="28"/>
        <v>0</v>
      </c>
      <c r="BJ52" s="22">
        <f t="shared" ca="1" si="28"/>
        <v>0</v>
      </c>
      <c r="BK52" s="22">
        <f t="shared" ca="1" si="28"/>
        <v>0</v>
      </c>
      <c r="BL52" s="22">
        <f t="shared" ca="1" si="28"/>
        <v>0</v>
      </c>
      <c r="BM52" s="22">
        <f t="shared" ca="1" si="28"/>
        <v>0</v>
      </c>
      <c r="BN52" s="22">
        <f t="shared" ca="1" si="28"/>
        <v>13753</v>
      </c>
      <c r="BO52" s="22">
        <f t="shared" ca="1" si="35"/>
        <v>0</v>
      </c>
      <c r="BP52" s="22">
        <f t="shared" ca="1" si="35"/>
        <v>1181</v>
      </c>
      <c r="BQ52" s="22">
        <f t="shared" ca="1" si="35"/>
        <v>0</v>
      </c>
      <c r="BR52" s="22">
        <f t="shared" ca="1" si="35"/>
        <v>5568</v>
      </c>
      <c r="BS52" s="22">
        <f t="shared" ca="1" si="35"/>
        <v>70005431</v>
      </c>
      <c r="BT52" s="22">
        <f t="shared" ca="1" si="35"/>
        <v>0</v>
      </c>
      <c r="BU52" s="22">
        <f t="shared" ca="1" si="35"/>
        <v>0</v>
      </c>
      <c r="BV52" s="22">
        <f t="shared" ca="1" si="35"/>
        <v>0</v>
      </c>
      <c r="BW52" s="22">
        <f t="shared" ca="1" si="35"/>
        <v>0</v>
      </c>
      <c r="BX52" s="22">
        <f t="shared" ca="1" si="35"/>
        <v>0</v>
      </c>
      <c r="BY52" s="22">
        <f t="shared" ca="1" si="35"/>
        <v>0</v>
      </c>
      <c r="BZ52" s="22">
        <f t="shared" ca="1" si="35"/>
        <v>0</v>
      </c>
      <c r="CA52" s="22">
        <f t="shared" ca="1" si="35"/>
        <v>0</v>
      </c>
      <c r="CB52" s="22">
        <f t="shared" ca="1" si="35"/>
        <v>0</v>
      </c>
      <c r="CC52" s="22">
        <f t="shared" ca="1" si="35"/>
        <v>0</v>
      </c>
      <c r="CD52" s="22">
        <f t="shared" ca="1" si="35"/>
        <v>0</v>
      </c>
      <c r="CE52" s="22">
        <f t="shared" ca="1" si="32"/>
        <v>0</v>
      </c>
      <c r="CF52" s="22">
        <f t="shared" ca="1" si="29"/>
        <v>0</v>
      </c>
      <c r="CG52" s="22">
        <f t="shared" ca="1" si="29"/>
        <v>0</v>
      </c>
      <c r="CH52" s="22">
        <f t="shared" ca="1" si="29"/>
        <v>0</v>
      </c>
      <c r="CI52" s="23">
        <f t="shared" ca="1" si="25"/>
        <v>0</v>
      </c>
      <c r="CJ52" s="22">
        <f t="shared" ca="1" si="37"/>
        <v>0</v>
      </c>
      <c r="CK52" s="22">
        <f t="shared" ca="1" si="37"/>
        <v>0</v>
      </c>
      <c r="CL52" s="23">
        <f t="shared" ca="1" si="26"/>
        <v>0</v>
      </c>
      <c r="CM52" s="22">
        <f t="shared" ca="1" si="38"/>
        <v>0</v>
      </c>
      <c r="CN52" s="22">
        <f t="shared" ca="1" si="38"/>
        <v>0</v>
      </c>
      <c r="CO52" s="23">
        <f t="shared" ca="1" si="27"/>
        <v>0</v>
      </c>
      <c r="CP52" s="22">
        <f t="shared" ca="1" si="36"/>
        <v>0</v>
      </c>
      <c r="CQ52" s="22">
        <f t="shared" ca="1" si="36"/>
        <v>0</v>
      </c>
      <c r="CR52" s="22">
        <f t="shared" ca="1" si="36"/>
        <v>3069</v>
      </c>
      <c r="CS52" s="22">
        <f t="shared" ca="1" si="36"/>
        <v>0</v>
      </c>
      <c r="CT52" s="22">
        <f t="shared" ca="1" si="36"/>
        <v>0</v>
      </c>
      <c r="CU52" s="23">
        <f t="shared" ref="CU52:CU55" ca="1" si="39">+D52+SUM(H52:CI52)+SUM(CR52:CT52)</f>
        <v>70170210</v>
      </c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</row>
    <row r="53" spans="1:226" ht="12.75" customHeight="1" x14ac:dyDescent="0.2">
      <c r="A53" s="66" t="s">
        <v>237</v>
      </c>
      <c r="B53" s="21">
        <v>1059</v>
      </c>
      <c r="C53" s="67" t="s">
        <v>146</v>
      </c>
      <c r="D53" s="23">
        <f t="shared" ca="1" si="24"/>
        <v>0</v>
      </c>
      <c r="E53" s="22">
        <f t="shared" ca="1" si="33"/>
        <v>0</v>
      </c>
      <c r="F53" s="22">
        <f t="shared" ca="1" si="33"/>
        <v>0</v>
      </c>
      <c r="G53" s="22">
        <f t="shared" ca="1" si="33"/>
        <v>0</v>
      </c>
      <c r="H53" s="22">
        <f t="shared" ca="1" si="33"/>
        <v>0</v>
      </c>
      <c r="I53" s="22">
        <f t="shared" ca="1" si="33"/>
        <v>16000.82</v>
      </c>
      <c r="J53" s="22">
        <f t="shared" ca="1" si="33"/>
        <v>0</v>
      </c>
      <c r="K53" s="22">
        <f t="shared" ca="1" si="33"/>
        <v>0</v>
      </c>
      <c r="L53" s="22">
        <f t="shared" ca="1" si="33"/>
        <v>0</v>
      </c>
      <c r="M53" s="22">
        <f t="shared" ca="1" si="33"/>
        <v>0</v>
      </c>
      <c r="N53" s="22">
        <f t="shared" ca="1" si="33"/>
        <v>0</v>
      </c>
      <c r="O53" s="22">
        <f t="shared" ca="1" si="33"/>
        <v>0</v>
      </c>
      <c r="P53" s="22">
        <f t="shared" ca="1" si="33"/>
        <v>0</v>
      </c>
      <c r="Q53" s="22">
        <f t="shared" ca="1" si="33"/>
        <v>0</v>
      </c>
      <c r="R53" s="22">
        <f t="shared" ca="1" si="33"/>
        <v>0</v>
      </c>
      <c r="S53" s="22">
        <f t="shared" ca="1" si="33"/>
        <v>0</v>
      </c>
      <c r="T53" s="22">
        <f t="shared" ca="1" si="33"/>
        <v>0</v>
      </c>
      <c r="U53" s="22">
        <f t="shared" ca="1" si="34"/>
        <v>0</v>
      </c>
      <c r="V53" s="22">
        <f t="shared" ca="1" si="34"/>
        <v>0</v>
      </c>
      <c r="W53" s="22">
        <f t="shared" ca="1" si="34"/>
        <v>0</v>
      </c>
      <c r="X53" s="22">
        <f t="shared" ca="1" si="34"/>
        <v>0</v>
      </c>
      <c r="Y53" s="22">
        <f t="shared" ca="1" si="34"/>
        <v>0</v>
      </c>
      <c r="Z53" s="22">
        <f t="shared" ca="1" si="34"/>
        <v>0</v>
      </c>
      <c r="AA53" s="22">
        <f t="shared" ca="1" si="34"/>
        <v>0</v>
      </c>
      <c r="AB53" s="22">
        <f t="shared" ca="1" si="34"/>
        <v>0</v>
      </c>
      <c r="AC53" s="22">
        <f t="shared" ca="1" si="34"/>
        <v>0</v>
      </c>
      <c r="AD53" s="22">
        <f t="shared" ca="1" si="34"/>
        <v>0</v>
      </c>
      <c r="AE53" s="22">
        <f t="shared" ca="1" si="34"/>
        <v>0</v>
      </c>
      <c r="AF53" s="22">
        <f t="shared" ca="1" si="34"/>
        <v>0</v>
      </c>
      <c r="AG53" s="22">
        <f t="shared" ca="1" si="34"/>
        <v>0</v>
      </c>
      <c r="AH53" s="22">
        <f t="shared" ca="1" si="34"/>
        <v>0</v>
      </c>
      <c r="AI53" s="22">
        <f t="shared" ca="1" si="34"/>
        <v>0</v>
      </c>
      <c r="AJ53" s="22">
        <f t="shared" ca="1" si="34"/>
        <v>0</v>
      </c>
      <c r="AK53" s="22">
        <f t="shared" ca="1" si="31"/>
        <v>0</v>
      </c>
      <c r="AL53" s="22">
        <f t="shared" ca="1" si="31"/>
        <v>0</v>
      </c>
      <c r="AM53" s="22">
        <f t="shared" ca="1" si="31"/>
        <v>0</v>
      </c>
      <c r="AN53" s="22">
        <f t="shared" ca="1" si="31"/>
        <v>0</v>
      </c>
      <c r="AO53" s="22">
        <f t="shared" ca="1" si="31"/>
        <v>0</v>
      </c>
      <c r="AP53" s="22">
        <f t="shared" ca="1" si="31"/>
        <v>0</v>
      </c>
      <c r="AQ53" s="22">
        <f t="shared" ca="1" si="31"/>
        <v>0</v>
      </c>
      <c r="AR53" s="22">
        <f t="shared" ca="1" si="31"/>
        <v>0</v>
      </c>
      <c r="AS53" s="22">
        <f t="shared" ca="1" si="31"/>
        <v>0</v>
      </c>
      <c r="AT53" s="22">
        <f t="shared" ca="1" si="31"/>
        <v>0</v>
      </c>
      <c r="AU53" s="22">
        <f t="shared" ca="1" si="31"/>
        <v>0</v>
      </c>
      <c r="AV53" s="22">
        <f t="shared" ca="1" si="31"/>
        <v>0</v>
      </c>
      <c r="AW53" s="22">
        <f t="shared" ca="1" si="31"/>
        <v>0</v>
      </c>
      <c r="AX53" s="22">
        <f t="shared" ca="1" si="31"/>
        <v>0</v>
      </c>
      <c r="AY53" s="22">
        <f t="shared" ca="1" si="31"/>
        <v>0</v>
      </c>
      <c r="AZ53" s="22">
        <f t="shared" ca="1" si="31"/>
        <v>0</v>
      </c>
      <c r="BA53" s="22">
        <f t="shared" ref="BA53:BP68" ca="1" si="40">IFERROR(INDIRECT("'"&amp;$B$2&amp;"'!"&amp;ADDRESS(MATCH($B53,INDIRECT("'"&amp;$B$2&amp;"'!$B$1:$B$1095"),0),MATCH(BA$5,INDIRECT("'"&amp;$B$2&amp;"'!5:5"),0))),0)</f>
        <v>0</v>
      </c>
      <c r="BB53" s="22">
        <f t="shared" ca="1" si="40"/>
        <v>0</v>
      </c>
      <c r="BC53" s="22">
        <f t="shared" ca="1" si="40"/>
        <v>0</v>
      </c>
      <c r="BD53" s="22">
        <f t="shared" ca="1" si="40"/>
        <v>54704.520000000004</v>
      </c>
      <c r="BE53" s="22">
        <f t="shared" ca="1" si="40"/>
        <v>0</v>
      </c>
      <c r="BF53" s="22">
        <f t="shared" ca="1" si="40"/>
        <v>0</v>
      </c>
      <c r="BG53" s="22">
        <f t="shared" ca="1" si="40"/>
        <v>0</v>
      </c>
      <c r="BH53" s="22">
        <f t="shared" ca="1" si="40"/>
        <v>0</v>
      </c>
      <c r="BI53" s="22">
        <f t="shared" ca="1" si="40"/>
        <v>0</v>
      </c>
      <c r="BJ53" s="22">
        <f t="shared" ca="1" si="40"/>
        <v>0</v>
      </c>
      <c r="BK53" s="22">
        <f t="shared" ca="1" si="40"/>
        <v>0</v>
      </c>
      <c r="BL53" s="22">
        <f t="shared" ca="1" si="40"/>
        <v>0</v>
      </c>
      <c r="BM53" s="22">
        <f t="shared" ca="1" si="40"/>
        <v>0</v>
      </c>
      <c r="BN53" s="22">
        <f t="shared" ca="1" si="40"/>
        <v>741.45</v>
      </c>
      <c r="BO53" s="22">
        <f t="shared" ca="1" si="40"/>
        <v>0</v>
      </c>
      <c r="BP53" s="22">
        <f t="shared" ca="1" si="40"/>
        <v>0</v>
      </c>
      <c r="BQ53" s="22">
        <f t="shared" ca="1" si="35"/>
        <v>0</v>
      </c>
      <c r="BR53" s="22">
        <f t="shared" ca="1" si="35"/>
        <v>0</v>
      </c>
      <c r="BS53" s="22">
        <f t="shared" ca="1" si="35"/>
        <v>38334233.010000005</v>
      </c>
      <c r="BT53" s="22">
        <f t="shared" ca="1" si="35"/>
        <v>0</v>
      </c>
      <c r="BU53" s="22">
        <f t="shared" ca="1" si="35"/>
        <v>0</v>
      </c>
      <c r="BV53" s="22">
        <f t="shared" ca="1" si="35"/>
        <v>0</v>
      </c>
      <c r="BW53" s="22">
        <f t="shared" ca="1" si="35"/>
        <v>0</v>
      </c>
      <c r="BX53" s="22">
        <f t="shared" ca="1" si="35"/>
        <v>0</v>
      </c>
      <c r="BY53" s="22">
        <f t="shared" ca="1" si="35"/>
        <v>0</v>
      </c>
      <c r="BZ53" s="22">
        <f t="shared" ca="1" si="35"/>
        <v>0</v>
      </c>
      <c r="CA53" s="22">
        <f t="shared" ca="1" si="35"/>
        <v>0</v>
      </c>
      <c r="CB53" s="22">
        <f t="shared" ca="1" si="35"/>
        <v>0</v>
      </c>
      <c r="CC53" s="22">
        <f t="shared" ca="1" si="35"/>
        <v>0</v>
      </c>
      <c r="CD53" s="22">
        <f t="shared" ca="1" si="35"/>
        <v>0</v>
      </c>
      <c r="CE53" s="22">
        <f t="shared" ca="1" si="32"/>
        <v>0</v>
      </c>
      <c r="CF53" s="22">
        <f t="shared" ref="CF53:CH53" ca="1" si="41">IFERROR(INDIRECT("'"&amp;$B$2&amp;"'!"&amp;ADDRESS(MATCH($B53,INDIRECT("'"&amp;$B$2&amp;"'!$B$1:$B$1095"),0),MATCH(CF$5,INDIRECT("'"&amp;$B$2&amp;"'!5:5"),0))),0)</f>
        <v>0</v>
      </c>
      <c r="CG53" s="22">
        <f t="shared" ca="1" si="41"/>
        <v>0</v>
      </c>
      <c r="CH53" s="22">
        <f t="shared" ca="1" si="41"/>
        <v>27456.7</v>
      </c>
      <c r="CI53" s="23">
        <f t="shared" ca="1" si="25"/>
        <v>0</v>
      </c>
      <c r="CJ53" s="22">
        <f t="shared" ca="1" si="37"/>
        <v>0</v>
      </c>
      <c r="CK53" s="22">
        <f t="shared" ca="1" si="37"/>
        <v>0</v>
      </c>
      <c r="CL53" s="23">
        <f t="shared" ca="1" si="26"/>
        <v>0</v>
      </c>
      <c r="CM53" s="22">
        <f t="shared" ca="1" si="38"/>
        <v>0</v>
      </c>
      <c r="CN53" s="22">
        <f t="shared" ca="1" si="38"/>
        <v>0</v>
      </c>
      <c r="CO53" s="23">
        <f t="shared" ca="1" si="27"/>
        <v>0</v>
      </c>
      <c r="CP53" s="22">
        <f t="shared" ca="1" si="36"/>
        <v>0</v>
      </c>
      <c r="CQ53" s="22">
        <f t="shared" ca="1" si="36"/>
        <v>0</v>
      </c>
      <c r="CR53" s="22">
        <f t="shared" ca="1" si="36"/>
        <v>0</v>
      </c>
      <c r="CS53" s="22">
        <f t="shared" ca="1" si="36"/>
        <v>0</v>
      </c>
      <c r="CT53" s="22">
        <f t="shared" ca="1" si="36"/>
        <v>0</v>
      </c>
      <c r="CU53" s="23">
        <f t="shared" ca="1" si="39"/>
        <v>38433136.500000007</v>
      </c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</row>
    <row r="54" spans="1:226" ht="12.75" customHeight="1" x14ac:dyDescent="0.2">
      <c r="A54" s="66" t="s">
        <v>239</v>
      </c>
      <c r="B54" s="21">
        <v>1060</v>
      </c>
      <c r="C54" s="67" t="s">
        <v>146</v>
      </c>
      <c r="D54" s="23">
        <f t="shared" ca="1" si="24"/>
        <v>0</v>
      </c>
      <c r="E54" s="22">
        <f t="shared" ca="1" si="33"/>
        <v>0</v>
      </c>
      <c r="F54" s="22">
        <f t="shared" ca="1" si="33"/>
        <v>0</v>
      </c>
      <c r="G54" s="22">
        <f t="shared" ca="1" si="33"/>
        <v>0</v>
      </c>
      <c r="H54" s="22">
        <f t="shared" ca="1" si="33"/>
        <v>0</v>
      </c>
      <c r="I54" s="22">
        <f t="shared" ca="1" si="33"/>
        <v>0</v>
      </c>
      <c r="J54" s="22">
        <f t="shared" ca="1" si="33"/>
        <v>-31244.57</v>
      </c>
      <c r="K54" s="22">
        <f t="shared" ca="1" si="33"/>
        <v>0</v>
      </c>
      <c r="L54" s="22">
        <f t="shared" ca="1" si="33"/>
        <v>0</v>
      </c>
      <c r="M54" s="22">
        <f t="shared" ca="1" si="33"/>
        <v>0</v>
      </c>
      <c r="N54" s="22">
        <f t="shared" ca="1" si="33"/>
        <v>0</v>
      </c>
      <c r="O54" s="22">
        <f t="shared" ca="1" si="33"/>
        <v>0</v>
      </c>
      <c r="P54" s="22">
        <f t="shared" ca="1" si="33"/>
        <v>0</v>
      </c>
      <c r="Q54" s="22">
        <f t="shared" ca="1" si="33"/>
        <v>0</v>
      </c>
      <c r="R54" s="22">
        <f t="shared" ca="1" si="33"/>
        <v>0</v>
      </c>
      <c r="S54" s="22">
        <f t="shared" ca="1" si="33"/>
        <v>0</v>
      </c>
      <c r="T54" s="22">
        <f t="shared" ref="O54:AD69" ca="1" si="42">IFERROR(INDIRECT("'"&amp;$B$2&amp;"'!"&amp;ADDRESS(MATCH($B54,INDIRECT("'"&amp;$B$2&amp;"'!$B$1:$B$1095"),0),MATCH(T$5,INDIRECT("'"&amp;$B$2&amp;"'!5:5"),0))),0)</f>
        <v>0</v>
      </c>
      <c r="U54" s="22">
        <f t="shared" ca="1" si="42"/>
        <v>0</v>
      </c>
      <c r="V54" s="22">
        <f t="shared" ca="1" si="42"/>
        <v>0</v>
      </c>
      <c r="W54" s="22">
        <f t="shared" ca="1" si="42"/>
        <v>0</v>
      </c>
      <c r="X54" s="22">
        <f t="shared" ca="1" si="42"/>
        <v>0</v>
      </c>
      <c r="Y54" s="22">
        <f t="shared" ca="1" si="34"/>
        <v>0</v>
      </c>
      <c r="Z54" s="22">
        <f t="shared" ca="1" si="34"/>
        <v>0</v>
      </c>
      <c r="AA54" s="22">
        <f t="shared" ca="1" si="34"/>
        <v>0</v>
      </c>
      <c r="AB54" s="22">
        <f t="shared" ca="1" si="34"/>
        <v>0</v>
      </c>
      <c r="AC54" s="22">
        <f t="shared" ca="1" si="34"/>
        <v>0</v>
      </c>
      <c r="AD54" s="22">
        <f t="shared" ca="1" si="34"/>
        <v>0</v>
      </c>
      <c r="AE54" s="22">
        <f t="shared" ca="1" si="34"/>
        <v>0</v>
      </c>
      <c r="AF54" s="22">
        <f t="shared" ca="1" si="34"/>
        <v>0</v>
      </c>
      <c r="AG54" s="22">
        <f t="shared" ca="1" si="34"/>
        <v>0</v>
      </c>
      <c r="AH54" s="22">
        <f t="shared" ca="1" si="34"/>
        <v>0</v>
      </c>
      <c r="AI54" s="22">
        <f t="shared" ca="1" si="34"/>
        <v>0</v>
      </c>
      <c r="AJ54" s="22">
        <f t="shared" ca="1" si="34"/>
        <v>0</v>
      </c>
      <c r="AK54" s="22">
        <f t="shared" ref="AK54:AZ69" ca="1" si="43">IFERROR(INDIRECT("'"&amp;$B$2&amp;"'!"&amp;ADDRESS(MATCH($B54,INDIRECT("'"&amp;$B$2&amp;"'!$B$1:$B$1095"),0),MATCH(AK$5,INDIRECT("'"&amp;$B$2&amp;"'!5:5"),0))),0)</f>
        <v>0</v>
      </c>
      <c r="AL54" s="22">
        <f t="shared" ca="1" si="43"/>
        <v>0</v>
      </c>
      <c r="AM54" s="22">
        <f t="shared" ca="1" si="43"/>
        <v>0</v>
      </c>
      <c r="AN54" s="22">
        <f t="shared" ca="1" si="43"/>
        <v>0</v>
      </c>
      <c r="AO54" s="22">
        <f t="shared" ca="1" si="43"/>
        <v>0</v>
      </c>
      <c r="AP54" s="22">
        <f t="shared" ca="1" si="43"/>
        <v>0</v>
      </c>
      <c r="AQ54" s="22">
        <f t="shared" ca="1" si="43"/>
        <v>0</v>
      </c>
      <c r="AR54" s="22">
        <f t="shared" ca="1" si="43"/>
        <v>0</v>
      </c>
      <c r="AS54" s="22">
        <f t="shared" ca="1" si="43"/>
        <v>0</v>
      </c>
      <c r="AT54" s="22">
        <f t="shared" ca="1" si="43"/>
        <v>0</v>
      </c>
      <c r="AU54" s="22">
        <f t="shared" ca="1" si="43"/>
        <v>0</v>
      </c>
      <c r="AV54" s="22">
        <f t="shared" ca="1" si="43"/>
        <v>0</v>
      </c>
      <c r="AW54" s="22">
        <f t="shared" ca="1" si="43"/>
        <v>0</v>
      </c>
      <c r="AX54" s="22">
        <f t="shared" ca="1" si="43"/>
        <v>0</v>
      </c>
      <c r="AY54" s="22">
        <f t="shared" ca="1" si="43"/>
        <v>0</v>
      </c>
      <c r="AZ54" s="22">
        <f t="shared" ca="1" si="43"/>
        <v>0</v>
      </c>
      <c r="BA54" s="22">
        <f t="shared" ca="1" si="40"/>
        <v>0</v>
      </c>
      <c r="BB54" s="22">
        <f t="shared" ca="1" si="40"/>
        <v>0</v>
      </c>
      <c r="BC54" s="22">
        <f t="shared" ca="1" si="40"/>
        <v>0</v>
      </c>
      <c r="BD54" s="22">
        <f t="shared" ca="1" si="40"/>
        <v>0</v>
      </c>
      <c r="BE54" s="22">
        <f t="shared" ca="1" si="40"/>
        <v>0</v>
      </c>
      <c r="BF54" s="22">
        <f t="shared" ca="1" si="40"/>
        <v>0</v>
      </c>
      <c r="BG54" s="22">
        <f t="shared" ca="1" si="40"/>
        <v>0</v>
      </c>
      <c r="BH54" s="22">
        <f t="shared" ca="1" si="40"/>
        <v>0</v>
      </c>
      <c r="BI54" s="22">
        <f t="shared" ca="1" si="40"/>
        <v>0</v>
      </c>
      <c r="BJ54" s="22">
        <f t="shared" ca="1" si="40"/>
        <v>0</v>
      </c>
      <c r="BK54" s="22">
        <f t="shared" ca="1" si="40"/>
        <v>0</v>
      </c>
      <c r="BL54" s="22">
        <f t="shared" ca="1" si="40"/>
        <v>0</v>
      </c>
      <c r="BM54" s="22">
        <f t="shared" ca="1" si="40"/>
        <v>0</v>
      </c>
      <c r="BN54" s="22">
        <f t="shared" ca="1" si="40"/>
        <v>0</v>
      </c>
      <c r="BO54" s="22">
        <f t="shared" ca="1" si="40"/>
        <v>0</v>
      </c>
      <c r="BP54" s="22">
        <f t="shared" ca="1" si="40"/>
        <v>0</v>
      </c>
      <c r="BQ54" s="22">
        <f t="shared" ca="1" si="35"/>
        <v>0</v>
      </c>
      <c r="BR54" s="22">
        <f t="shared" ca="1" si="35"/>
        <v>0</v>
      </c>
      <c r="BS54" s="22">
        <f t="shared" ca="1" si="35"/>
        <v>0</v>
      </c>
      <c r="BT54" s="22">
        <f t="shared" ca="1" si="35"/>
        <v>0</v>
      </c>
      <c r="BU54" s="22">
        <f t="shared" ca="1" si="35"/>
        <v>0</v>
      </c>
      <c r="BV54" s="22">
        <f t="shared" ca="1" si="35"/>
        <v>0</v>
      </c>
      <c r="BW54" s="22">
        <f t="shared" ca="1" si="35"/>
        <v>0</v>
      </c>
      <c r="BX54" s="22">
        <f t="shared" ca="1" si="35"/>
        <v>0</v>
      </c>
      <c r="BY54" s="22">
        <f t="shared" ca="1" si="35"/>
        <v>0</v>
      </c>
      <c r="BZ54" s="22">
        <f t="shared" ca="1" si="35"/>
        <v>0</v>
      </c>
      <c r="CA54" s="22">
        <f t="shared" ca="1" si="35"/>
        <v>0</v>
      </c>
      <c r="CB54" s="22">
        <f t="shared" ca="1" si="35"/>
        <v>0</v>
      </c>
      <c r="CC54" s="22">
        <f t="shared" ca="1" si="35"/>
        <v>0</v>
      </c>
      <c r="CD54" s="22">
        <f t="shared" ca="1" si="35"/>
        <v>0</v>
      </c>
      <c r="CE54" s="22">
        <f t="shared" ref="CE54:CH69" ca="1" si="44">IFERROR(INDIRECT("'"&amp;$B$2&amp;"'!"&amp;ADDRESS(MATCH($B54,INDIRECT("'"&amp;$B$2&amp;"'!$B$1:$B$1095"),0),MATCH(CE$5,INDIRECT("'"&amp;$B$2&amp;"'!5:5"),0))),0)</f>
        <v>0</v>
      </c>
      <c r="CF54" s="22">
        <f t="shared" ca="1" si="44"/>
        <v>0</v>
      </c>
      <c r="CG54" s="22">
        <f t="shared" ca="1" si="44"/>
        <v>0</v>
      </c>
      <c r="CH54" s="22">
        <f t="shared" ca="1" si="44"/>
        <v>0</v>
      </c>
      <c r="CI54" s="23">
        <f t="shared" ca="1" si="25"/>
        <v>0</v>
      </c>
      <c r="CJ54" s="22">
        <f t="shared" ca="1" si="37"/>
        <v>0</v>
      </c>
      <c r="CK54" s="22">
        <f t="shared" ca="1" si="37"/>
        <v>0</v>
      </c>
      <c r="CL54" s="23">
        <f t="shared" ca="1" si="26"/>
        <v>0</v>
      </c>
      <c r="CM54" s="22">
        <f t="shared" ca="1" si="38"/>
        <v>0</v>
      </c>
      <c r="CN54" s="22">
        <f t="shared" ca="1" si="38"/>
        <v>0</v>
      </c>
      <c r="CO54" s="23">
        <f t="shared" ca="1" si="27"/>
        <v>0</v>
      </c>
      <c r="CP54" s="22">
        <f t="shared" ca="1" si="36"/>
        <v>0</v>
      </c>
      <c r="CQ54" s="22">
        <f t="shared" ca="1" si="36"/>
        <v>0</v>
      </c>
      <c r="CR54" s="22">
        <f t="shared" ca="1" si="36"/>
        <v>0</v>
      </c>
      <c r="CS54" s="22">
        <f t="shared" ca="1" si="36"/>
        <v>0</v>
      </c>
      <c r="CT54" s="22">
        <f t="shared" ca="1" si="36"/>
        <v>0</v>
      </c>
      <c r="CU54" s="23">
        <f t="shared" ca="1" si="39"/>
        <v>-31244.57</v>
      </c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</row>
    <row r="55" spans="1:226" ht="12.75" customHeight="1" x14ac:dyDescent="0.2">
      <c r="A55" s="66" t="s">
        <v>241</v>
      </c>
      <c r="B55" s="21">
        <v>1061</v>
      </c>
      <c r="C55" s="67" t="s">
        <v>146</v>
      </c>
      <c r="D55" s="23">
        <f t="shared" ca="1" si="24"/>
        <v>0</v>
      </c>
      <c r="E55" s="22">
        <f t="shared" ref="E55:T70" ca="1" si="45">IFERROR(INDIRECT("'"&amp;$B$2&amp;"'!"&amp;ADDRESS(MATCH($B55,INDIRECT("'"&amp;$B$2&amp;"'!$B$1:$B$1095"),0),MATCH(E$5,INDIRECT("'"&amp;$B$2&amp;"'!5:5"),0))),0)</f>
        <v>0</v>
      </c>
      <c r="F55" s="22">
        <f t="shared" ca="1" si="45"/>
        <v>0</v>
      </c>
      <c r="G55" s="22">
        <f t="shared" ca="1" si="45"/>
        <v>0</v>
      </c>
      <c r="H55" s="22">
        <f t="shared" ca="1" si="45"/>
        <v>0</v>
      </c>
      <c r="I55" s="22">
        <f t="shared" ca="1" si="45"/>
        <v>0</v>
      </c>
      <c r="J55" s="22">
        <f t="shared" ca="1" si="45"/>
        <v>0</v>
      </c>
      <c r="K55" s="22">
        <f t="shared" ca="1" si="45"/>
        <v>0</v>
      </c>
      <c r="L55" s="22">
        <f t="shared" ca="1" si="45"/>
        <v>0</v>
      </c>
      <c r="M55" s="22">
        <f t="shared" ca="1" si="45"/>
        <v>0</v>
      </c>
      <c r="N55" s="22">
        <f t="shared" ca="1" si="45"/>
        <v>0</v>
      </c>
      <c r="O55" s="22">
        <f t="shared" ca="1" si="42"/>
        <v>0</v>
      </c>
      <c r="P55" s="22">
        <f t="shared" ca="1" si="42"/>
        <v>0</v>
      </c>
      <c r="Q55" s="22">
        <f t="shared" ca="1" si="42"/>
        <v>0</v>
      </c>
      <c r="R55" s="22">
        <f t="shared" ca="1" si="42"/>
        <v>0</v>
      </c>
      <c r="S55" s="22">
        <f t="shared" ca="1" si="42"/>
        <v>0</v>
      </c>
      <c r="T55" s="22">
        <f t="shared" ca="1" si="42"/>
        <v>0</v>
      </c>
      <c r="U55" s="22">
        <f t="shared" ca="1" si="42"/>
        <v>0</v>
      </c>
      <c r="V55" s="22">
        <f t="shared" ca="1" si="42"/>
        <v>0</v>
      </c>
      <c r="W55" s="22">
        <f t="shared" ca="1" si="42"/>
        <v>0</v>
      </c>
      <c r="X55" s="22">
        <f t="shared" ca="1" si="42"/>
        <v>0</v>
      </c>
      <c r="Y55" s="22">
        <f t="shared" ca="1" si="42"/>
        <v>0</v>
      </c>
      <c r="Z55" s="22">
        <f t="shared" ca="1" si="42"/>
        <v>0</v>
      </c>
      <c r="AA55" s="22">
        <f t="shared" ca="1" si="42"/>
        <v>0</v>
      </c>
      <c r="AB55" s="22">
        <f t="shared" ca="1" si="42"/>
        <v>0</v>
      </c>
      <c r="AC55" s="22">
        <f t="shared" ca="1" si="42"/>
        <v>0</v>
      </c>
      <c r="AD55" s="22">
        <f t="shared" ca="1" si="42"/>
        <v>0</v>
      </c>
      <c r="AE55" s="22">
        <f t="shared" ref="AE55:AT70" ca="1" si="46">IFERROR(INDIRECT("'"&amp;$B$2&amp;"'!"&amp;ADDRESS(MATCH($B55,INDIRECT("'"&amp;$B$2&amp;"'!$B$1:$B$1095"),0),MATCH(AE$5,INDIRECT("'"&amp;$B$2&amp;"'!5:5"),0))),0)</f>
        <v>0</v>
      </c>
      <c r="AF55" s="22">
        <f t="shared" ca="1" si="46"/>
        <v>0</v>
      </c>
      <c r="AG55" s="22">
        <f t="shared" ca="1" si="46"/>
        <v>0</v>
      </c>
      <c r="AH55" s="22">
        <f t="shared" ca="1" si="46"/>
        <v>0</v>
      </c>
      <c r="AI55" s="22">
        <f t="shared" ca="1" si="46"/>
        <v>0</v>
      </c>
      <c r="AJ55" s="22">
        <f t="shared" ca="1" si="46"/>
        <v>0</v>
      </c>
      <c r="AK55" s="22">
        <f t="shared" ca="1" si="46"/>
        <v>0</v>
      </c>
      <c r="AL55" s="22">
        <f t="shared" ca="1" si="46"/>
        <v>0</v>
      </c>
      <c r="AM55" s="22">
        <f t="shared" ca="1" si="46"/>
        <v>0</v>
      </c>
      <c r="AN55" s="22">
        <f t="shared" ca="1" si="46"/>
        <v>0</v>
      </c>
      <c r="AO55" s="22">
        <f t="shared" ca="1" si="46"/>
        <v>0</v>
      </c>
      <c r="AP55" s="22">
        <f t="shared" ca="1" si="46"/>
        <v>0</v>
      </c>
      <c r="AQ55" s="22">
        <f t="shared" ca="1" si="46"/>
        <v>0</v>
      </c>
      <c r="AR55" s="22">
        <f t="shared" ca="1" si="46"/>
        <v>0</v>
      </c>
      <c r="AS55" s="22">
        <f t="shared" ca="1" si="43"/>
        <v>0</v>
      </c>
      <c r="AT55" s="22">
        <f t="shared" ca="1" si="43"/>
        <v>0</v>
      </c>
      <c r="AU55" s="22">
        <f t="shared" ca="1" si="43"/>
        <v>0</v>
      </c>
      <c r="AV55" s="22">
        <f t="shared" ca="1" si="43"/>
        <v>0</v>
      </c>
      <c r="AW55" s="22">
        <f t="shared" ca="1" si="43"/>
        <v>0</v>
      </c>
      <c r="AX55" s="22">
        <f t="shared" ca="1" si="43"/>
        <v>0</v>
      </c>
      <c r="AY55" s="22">
        <f t="shared" ca="1" si="43"/>
        <v>0</v>
      </c>
      <c r="AZ55" s="22">
        <f t="shared" ca="1" si="43"/>
        <v>0</v>
      </c>
      <c r="BA55" s="22">
        <f t="shared" ca="1" si="40"/>
        <v>0</v>
      </c>
      <c r="BB55" s="22">
        <f t="shared" ca="1" si="40"/>
        <v>0</v>
      </c>
      <c r="BC55" s="22">
        <f t="shared" ca="1" si="40"/>
        <v>0</v>
      </c>
      <c r="BD55" s="22">
        <f t="shared" ca="1" si="40"/>
        <v>0</v>
      </c>
      <c r="BE55" s="22">
        <f t="shared" ca="1" si="40"/>
        <v>0</v>
      </c>
      <c r="BF55" s="22">
        <f t="shared" ca="1" si="40"/>
        <v>0</v>
      </c>
      <c r="BG55" s="22">
        <f t="shared" ca="1" si="40"/>
        <v>0</v>
      </c>
      <c r="BH55" s="22">
        <f t="shared" ca="1" si="40"/>
        <v>0</v>
      </c>
      <c r="BI55" s="22">
        <f t="shared" ca="1" si="40"/>
        <v>0</v>
      </c>
      <c r="BJ55" s="22">
        <f t="shared" ca="1" si="40"/>
        <v>0</v>
      </c>
      <c r="BK55" s="22">
        <f t="shared" ca="1" si="40"/>
        <v>0</v>
      </c>
      <c r="BL55" s="22">
        <f t="shared" ca="1" si="40"/>
        <v>0</v>
      </c>
      <c r="BM55" s="22">
        <f t="shared" ca="1" si="40"/>
        <v>0</v>
      </c>
      <c r="BN55" s="22">
        <f t="shared" ca="1" si="40"/>
        <v>0</v>
      </c>
      <c r="BO55" s="22">
        <f t="shared" ca="1" si="40"/>
        <v>0</v>
      </c>
      <c r="BP55" s="22">
        <f t="shared" ca="1" si="40"/>
        <v>0</v>
      </c>
      <c r="BQ55" s="22">
        <f t="shared" ref="BQ55:CF70" ca="1" si="47">IFERROR(INDIRECT("'"&amp;$B$2&amp;"'!"&amp;ADDRESS(MATCH($B55,INDIRECT("'"&amp;$B$2&amp;"'!$B$1:$B$1095"),0),MATCH(BQ$5,INDIRECT("'"&amp;$B$2&amp;"'!5:5"),0))),0)</f>
        <v>0</v>
      </c>
      <c r="BR55" s="22">
        <f t="shared" ca="1" si="47"/>
        <v>0</v>
      </c>
      <c r="BS55" s="22">
        <f t="shared" ca="1" si="47"/>
        <v>0</v>
      </c>
      <c r="BT55" s="22">
        <f t="shared" ca="1" si="47"/>
        <v>0</v>
      </c>
      <c r="BU55" s="22">
        <f t="shared" ca="1" si="47"/>
        <v>0</v>
      </c>
      <c r="BV55" s="22">
        <f t="shared" ca="1" si="47"/>
        <v>0</v>
      </c>
      <c r="BW55" s="22">
        <f t="shared" ca="1" si="47"/>
        <v>0</v>
      </c>
      <c r="BX55" s="22">
        <f t="shared" ca="1" si="47"/>
        <v>0</v>
      </c>
      <c r="BY55" s="22">
        <f t="shared" ca="1" si="47"/>
        <v>0</v>
      </c>
      <c r="BZ55" s="22">
        <f t="shared" ca="1" si="47"/>
        <v>0</v>
      </c>
      <c r="CA55" s="22">
        <f t="shared" ca="1" si="47"/>
        <v>0</v>
      </c>
      <c r="CB55" s="22">
        <f t="shared" ca="1" si="47"/>
        <v>0</v>
      </c>
      <c r="CC55" s="22">
        <f t="shared" ca="1" si="47"/>
        <v>0</v>
      </c>
      <c r="CD55" s="22">
        <f t="shared" ca="1" si="47"/>
        <v>0</v>
      </c>
      <c r="CE55" s="22">
        <f t="shared" ca="1" si="47"/>
        <v>0</v>
      </c>
      <c r="CF55" s="22">
        <f t="shared" ca="1" si="47"/>
        <v>0</v>
      </c>
      <c r="CG55" s="22">
        <f t="shared" ca="1" si="44"/>
        <v>0</v>
      </c>
      <c r="CH55" s="22">
        <f t="shared" ca="1" si="44"/>
        <v>0</v>
      </c>
      <c r="CI55" s="23">
        <f t="shared" ca="1" si="25"/>
        <v>862391055.38</v>
      </c>
      <c r="CJ55" s="22">
        <f t="shared" ca="1" si="37"/>
        <v>0</v>
      </c>
      <c r="CK55" s="22">
        <f t="shared" ca="1" si="37"/>
        <v>0</v>
      </c>
      <c r="CL55" s="23">
        <f t="shared" ca="1" si="26"/>
        <v>243581.43</v>
      </c>
      <c r="CM55" s="22">
        <f t="shared" ca="1" si="38"/>
        <v>16178.9</v>
      </c>
      <c r="CN55" s="22">
        <f t="shared" ca="1" si="38"/>
        <v>227402.53</v>
      </c>
      <c r="CO55" s="23">
        <f t="shared" ca="1" si="27"/>
        <v>862147473.95000005</v>
      </c>
      <c r="CP55" s="22">
        <f t="shared" ref="CP55:CT70" ca="1" si="48">IFERROR(INDIRECT("'"&amp;$B$2&amp;"'!"&amp;ADDRESS(MATCH($B55,INDIRECT("'"&amp;$B$2&amp;"'!$B$1:$B$1095"),0),MATCH(CP$5,INDIRECT("'"&amp;$B$2&amp;"'!5:5"),0))),0)</f>
        <v>71459.63</v>
      </c>
      <c r="CQ55" s="22">
        <f t="shared" ca="1" si="48"/>
        <v>862076014.32000005</v>
      </c>
      <c r="CR55" s="22">
        <f t="shared" ca="1" si="48"/>
        <v>0</v>
      </c>
      <c r="CS55" s="22">
        <f t="shared" ca="1" si="48"/>
        <v>0</v>
      </c>
      <c r="CT55" s="22">
        <f t="shared" ca="1" si="48"/>
        <v>0</v>
      </c>
      <c r="CU55" s="23">
        <f t="shared" ca="1" si="39"/>
        <v>862391055.38</v>
      </c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</row>
    <row r="56" spans="1:226" ht="12.75" customHeight="1" x14ac:dyDescent="0.2">
      <c r="A56" s="66" t="s">
        <v>243</v>
      </c>
      <c r="B56" s="21">
        <v>2001</v>
      </c>
      <c r="C56" s="67" t="s">
        <v>146</v>
      </c>
      <c r="D56" s="23">
        <f t="shared" ca="1" si="24"/>
        <v>0</v>
      </c>
      <c r="E56" s="22">
        <f t="shared" ca="1" si="45"/>
        <v>0</v>
      </c>
      <c r="F56" s="22">
        <f t="shared" ca="1" si="45"/>
        <v>0</v>
      </c>
      <c r="G56" s="22">
        <f t="shared" ca="1" si="45"/>
        <v>0</v>
      </c>
      <c r="H56" s="22">
        <f t="shared" ca="1" si="45"/>
        <v>0</v>
      </c>
      <c r="I56" s="22">
        <f t="shared" ca="1" si="45"/>
        <v>0</v>
      </c>
      <c r="J56" s="22">
        <f t="shared" ca="1" si="45"/>
        <v>0</v>
      </c>
      <c r="K56" s="22">
        <f t="shared" ca="1" si="45"/>
        <v>0</v>
      </c>
      <c r="L56" s="22">
        <f t="shared" ca="1" si="45"/>
        <v>0</v>
      </c>
      <c r="M56" s="22">
        <f t="shared" ca="1" si="45"/>
        <v>0</v>
      </c>
      <c r="N56" s="22">
        <f t="shared" ca="1" si="45"/>
        <v>0</v>
      </c>
      <c r="O56" s="22">
        <f t="shared" ca="1" si="42"/>
        <v>0</v>
      </c>
      <c r="P56" s="22">
        <f t="shared" ca="1" si="42"/>
        <v>0</v>
      </c>
      <c r="Q56" s="22">
        <f t="shared" ca="1" si="42"/>
        <v>0</v>
      </c>
      <c r="R56" s="22">
        <f t="shared" ca="1" si="42"/>
        <v>0</v>
      </c>
      <c r="S56" s="22">
        <f t="shared" ca="1" si="42"/>
        <v>0</v>
      </c>
      <c r="T56" s="22">
        <f t="shared" ca="1" si="42"/>
        <v>0</v>
      </c>
      <c r="U56" s="22">
        <f t="shared" ca="1" si="42"/>
        <v>0</v>
      </c>
      <c r="V56" s="22">
        <f t="shared" ca="1" si="42"/>
        <v>0</v>
      </c>
      <c r="W56" s="22">
        <f t="shared" ca="1" si="42"/>
        <v>0</v>
      </c>
      <c r="X56" s="22">
        <f t="shared" ca="1" si="42"/>
        <v>0</v>
      </c>
      <c r="Y56" s="22">
        <f t="shared" ca="1" si="42"/>
        <v>0</v>
      </c>
      <c r="Z56" s="22">
        <f t="shared" ca="1" si="42"/>
        <v>0</v>
      </c>
      <c r="AA56" s="22">
        <f t="shared" ca="1" si="42"/>
        <v>0</v>
      </c>
      <c r="AB56" s="22">
        <f t="shared" ca="1" si="42"/>
        <v>0</v>
      </c>
      <c r="AC56" s="22">
        <f t="shared" ca="1" si="42"/>
        <v>0</v>
      </c>
      <c r="AD56" s="22">
        <f t="shared" ca="1" si="42"/>
        <v>0</v>
      </c>
      <c r="AE56" s="22">
        <f t="shared" ca="1" si="46"/>
        <v>0</v>
      </c>
      <c r="AF56" s="22">
        <f t="shared" ca="1" si="46"/>
        <v>0</v>
      </c>
      <c r="AG56" s="22">
        <f t="shared" ca="1" si="46"/>
        <v>0</v>
      </c>
      <c r="AH56" s="22">
        <f t="shared" ca="1" si="46"/>
        <v>0</v>
      </c>
      <c r="AI56" s="22">
        <f t="shared" ca="1" si="46"/>
        <v>0</v>
      </c>
      <c r="AJ56" s="22">
        <f t="shared" ca="1" si="46"/>
        <v>0</v>
      </c>
      <c r="AK56" s="22">
        <f t="shared" ca="1" si="46"/>
        <v>0</v>
      </c>
      <c r="AL56" s="22">
        <f t="shared" ca="1" si="46"/>
        <v>0</v>
      </c>
      <c r="AM56" s="22">
        <f t="shared" ca="1" si="46"/>
        <v>0</v>
      </c>
      <c r="AN56" s="22">
        <f t="shared" ca="1" si="46"/>
        <v>0</v>
      </c>
      <c r="AO56" s="22">
        <f t="shared" ca="1" si="46"/>
        <v>0</v>
      </c>
      <c r="AP56" s="22">
        <f t="shared" ca="1" si="46"/>
        <v>0</v>
      </c>
      <c r="AQ56" s="22">
        <f t="shared" ca="1" si="46"/>
        <v>0</v>
      </c>
      <c r="AR56" s="22">
        <f t="shared" ca="1" si="46"/>
        <v>0</v>
      </c>
      <c r="AS56" s="22">
        <f t="shared" ca="1" si="43"/>
        <v>0</v>
      </c>
      <c r="AT56" s="22">
        <f t="shared" ca="1" si="43"/>
        <v>0</v>
      </c>
      <c r="AU56" s="22">
        <f t="shared" ca="1" si="43"/>
        <v>0</v>
      </c>
      <c r="AV56" s="22">
        <f t="shared" ca="1" si="43"/>
        <v>0</v>
      </c>
      <c r="AW56" s="22">
        <f t="shared" ca="1" si="43"/>
        <v>0</v>
      </c>
      <c r="AX56" s="22">
        <f t="shared" ca="1" si="43"/>
        <v>0</v>
      </c>
      <c r="AY56" s="22">
        <f t="shared" ca="1" si="43"/>
        <v>0</v>
      </c>
      <c r="AZ56" s="22">
        <f t="shared" ca="1" si="43"/>
        <v>0</v>
      </c>
      <c r="BA56" s="22">
        <f t="shared" ca="1" si="40"/>
        <v>0</v>
      </c>
      <c r="BB56" s="22">
        <f t="shared" ca="1" si="40"/>
        <v>0</v>
      </c>
      <c r="BC56" s="22">
        <f t="shared" ca="1" si="40"/>
        <v>0</v>
      </c>
      <c r="BD56" s="22">
        <f t="shared" ca="1" si="40"/>
        <v>0</v>
      </c>
      <c r="BE56" s="22">
        <f t="shared" ca="1" si="40"/>
        <v>0</v>
      </c>
      <c r="BF56" s="22">
        <f t="shared" ca="1" si="40"/>
        <v>0</v>
      </c>
      <c r="BG56" s="22">
        <f t="shared" ca="1" si="40"/>
        <v>0</v>
      </c>
      <c r="BH56" s="22">
        <f t="shared" ca="1" si="40"/>
        <v>0</v>
      </c>
      <c r="BI56" s="22">
        <f t="shared" ca="1" si="40"/>
        <v>0</v>
      </c>
      <c r="BJ56" s="22">
        <f t="shared" ca="1" si="40"/>
        <v>0</v>
      </c>
      <c r="BK56" s="22">
        <f t="shared" ca="1" si="40"/>
        <v>0</v>
      </c>
      <c r="BL56" s="22">
        <f t="shared" ca="1" si="40"/>
        <v>0</v>
      </c>
      <c r="BM56" s="22">
        <f t="shared" ca="1" si="40"/>
        <v>0</v>
      </c>
      <c r="BN56" s="22">
        <f t="shared" ca="1" si="40"/>
        <v>0</v>
      </c>
      <c r="BO56" s="22">
        <f t="shared" ca="1" si="40"/>
        <v>0</v>
      </c>
      <c r="BP56" s="22">
        <f t="shared" ca="1" si="40"/>
        <v>0</v>
      </c>
      <c r="BQ56" s="22">
        <f t="shared" ca="1" si="47"/>
        <v>0</v>
      </c>
      <c r="BR56" s="22">
        <f t="shared" ca="1" si="47"/>
        <v>0</v>
      </c>
      <c r="BS56" s="22">
        <f t="shared" ca="1" si="47"/>
        <v>0</v>
      </c>
      <c r="BT56" s="22">
        <f t="shared" ca="1" si="47"/>
        <v>0</v>
      </c>
      <c r="BU56" s="22">
        <f t="shared" ca="1" si="47"/>
        <v>0</v>
      </c>
      <c r="BV56" s="22">
        <f t="shared" ca="1" si="47"/>
        <v>0</v>
      </c>
      <c r="BW56" s="22">
        <f t="shared" ca="1" si="47"/>
        <v>0</v>
      </c>
      <c r="BX56" s="22">
        <f t="shared" ca="1" si="47"/>
        <v>0</v>
      </c>
      <c r="BY56" s="22">
        <f t="shared" ca="1" si="47"/>
        <v>0</v>
      </c>
      <c r="BZ56" s="22">
        <f t="shared" ca="1" si="47"/>
        <v>0</v>
      </c>
      <c r="CA56" s="22">
        <f t="shared" ca="1" si="47"/>
        <v>0</v>
      </c>
      <c r="CB56" s="22">
        <f t="shared" ca="1" si="47"/>
        <v>0</v>
      </c>
      <c r="CC56" s="22">
        <f t="shared" ca="1" si="47"/>
        <v>0</v>
      </c>
      <c r="CD56" s="22">
        <f t="shared" ca="1" si="47"/>
        <v>0</v>
      </c>
      <c r="CE56" s="22">
        <f t="shared" ca="1" si="47"/>
        <v>0</v>
      </c>
      <c r="CF56" s="22">
        <f t="shared" ca="1" si="47"/>
        <v>0</v>
      </c>
      <c r="CG56" s="22">
        <f t="shared" ca="1" si="44"/>
        <v>0</v>
      </c>
      <c r="CH56" s="22">
        <f t="shared" ca="1" si="44"/>
        <v>0</v>
      </c>
      <c r="CI56" s="23">
        <f t="shared" ca="1" si="25"/>
        <v>4851805048.7495117</v>
      </c>
      <c r="CJ56" s="22">
        <f t="shared" ca="1" si="37"/>
        <v>10143760.27999999</v>
      </c>
      <c r="CK56" s="22">
        <f t="shared" ca="1" si="37"/>
        <v>0</v>
      </c>
      <c r="CL56" s="23">
        <f t="shared" ca="1" si="26"/>
        <v>2045402526.4679942</v>
      </c>
      <c r="CM56" s="22">
        <f t="shared" ca="1" si="38"/>
        <v>1616698.0499999998</v>
      </c>
      <c r="CN56" s="22">
        <f t="shared" ca="1" si="38"/>
        <v>2043785828.4179943</v>
      </c>
      <c r="CO56" s="23">
        <f t="shared" ca="1" si="27"/>
        <v>2796258762.0015178</v>
      </c>
      <c r="CP56" s="22">
        <f t="shared" ca="1" si="48"/>
        <v>12111452.090000002</v>
      </c>
      <c r="CQ56" s="22">
        <f t="shared" ca="1" si="48"/>
        <v>2784147309.9115176</v>
      </c>
      <c r="CR56" s="22">
        <f t="shared" ca="1" si="48"/>
        <v>0</v>
      </c>
      <c r="CS56" s="22">
        <f t="shared" ca="1" si="48"/>
        <v>0</v>
      </c>
      <c r="CT56" s="22">
        <f t="shared" ca="1" si="48"/>
        <v>0</v>
      </c>
      <c r="CU56" s="23">
        <f t="shared" ca="1" si="9"/>
        <v>4851805048.7495117</v>
      </c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</row>
    <row r="57" spans="1:226" ht="12.75" customHeight="1" x14ac:dyDescent="0.2">
      <c r="A57" s="66" t="s">
        <v>245</v>
      </c>
      <c r="B57" s="21">
        <v>2002</v>
      </c>
      <c r="C57" s="67" t="s">
        <v>246</v>
      </c>
      <c r="D57" s="23">
        <f t="shared" ca="1" si="24"/>
        <v>0</v>
      </c>
      <c r="E57" s="22">
        <f t="shared" ca="1" si="45"/>
        <v>0</v>
      </c>
      <c r="F57" s="22">
        <f t="shared" ca="1" si="45"/>
        <v>0</v>
      </c>
      <c r="G57" s="22">
        <f t="shared" ca="1" si="45"/>
        <v>0</v>
      </c>
      <c r="H57" s="22">
        <f t="shared" ca="1" si="45"/>
        <v>0</v>
      </c>
      <c r="I57" s="22">
        <f t="shared" ca="1" si="45"/>
        <v>0</v>
      </c>
      <c r="J57" s="22">
        <f t="shared" ca="1" si="45"/>
        <v>0</v>
      </c>
      <c r="K57" s="22">
        <f t="shared" ca="1" si="45"/>
        <v>0</v>
      </c>
      <c r="L57" s="22">
        <f t="shared" ca="1" si="45"/>
        <v>0</v>
      </c>
      <c r="M57" s="22">
        <f t="shared" ca="1" si="45"/>
        <v>0</v>
      </c>
      <c r="N57" s="22">
        <f t="shared" ca="1" si="45"/>
        <v>0</v>
      </c>
      <c r="O57" s="22">
        <f t="shared" ca="1" si="42"/>
        <v>0</v>
      </c>
      <c r="P57" s="22">
        <f t="shared" ca="1" si="42"/>
        <v>0</v>
      </c>
      <c r="Q57" s="22">
        <f t="shared" ca="1" si="42"/>
        <v>0</v>
      </c>
      <c r="R57" s="22">
        <f t="shared" ca="1" si="42"/>
        <v>0</v>
      </c>
      <c r="S57" s="22">
        <f t="shared" ca="1" si="42"/>
        <v>0</v>
      </c>
      <c r="T57" s="22">
        <f t="shared" ca="1" si="42"/>
        <v>0</v>
      </c>
      <c r="U57" s="22">
        <f t="shared" ca="1" si="42"/>
        <v>0</v>
      </c>
      <c r="V57" s="22">
        <f t="shared" ca="1" si="42"/>
        <v>0</v>
      </c>
      <c r="W57" s="22">
        <f t="shared" ca="1" si="42"/>
        <v>0</v>
      </c>
      <c r="X57" s="22">
        <f t="shared" ca="1" si="42"/>
        <v>0</v>
      </c>
      <c r="Y57" s="22">
        <f t="shared" ca="1" si="42"/>
        <v>0</v>
      </c>
      <c r="Z57" s="22">
        <f t="shared" ca="1" si="42"/>
        <v>0</v>
      </c>
      <c r="AA57" s="22">
        <f t="shared" ca="1" si="42"/>
        <v>0</v>
      </c>
      <c r="AB57" s="22">
        <f t="shared" ca="1" si="42"/>
        <v>0</v>
      </c>
      <c r="AC57" s="22">
        <f t="shared" ca="1" si="42"/>
        <v>0</v>
      </c>
      <c r="AD57" s="22">
        <f t="shared" ca="1" si="42"/>
        <v>0</v>
      </c>
      <c r="AE57" s="22">
        <f t="shared" ca="1" si="46"/>
        <v>0</v>
      </c>
      <c r="AF57" s="22">
        <f t="shared" ca="1" si="46"/>
        <v>0</v>
      </c>
      <c r="AG57" s="22">
        <f t="shared" ca="1" si="46"/>
        <v>0</v>
      </c>
      <c r="AH57" s="22">
        <f t="shared" ca="1" si="46"/>
        <v>0</v>
      </c>
      <c r="AI57" s="22">
        <f t="shared" ca="1" si="46"/>
        <v>0</v>
      </c>
      <c r="AJ57" s="22">
        <f t="shared" ca="1" si="46"/>
        <v>0</v>
      </c>
      <c r="AK57" s="22">
        <f t="shared" ca="1" si="46"/>
        <v>0</v>
      </c>
      <c r="AL57" s="22">
        <f t="shared" ca="1" si="46"/>
        <v>0</v>
      </c>
      <c r="AM57" s="22">
        <f t="shared" ca="1" si="46"/>
        <v>0</v>
      </c>
      <c r="AN57" s="22">
        <f t="shared" ca="1" si="46"/>
        <v>0</v>
      </c>
      <c r="AO57" s="22">
        <f t="shared" ca="1" si="46"/>
        <v>0</v>
      </c>
      <c r="AP57" s="22">
        <f t="shared" ca="1" si="46"/>
        <v>0</v>
      </c>
      <c r="AQ57" s="22">
        <f t="shared" ca="1" si="46"/>
        <v>0</v>
      </c>
      <c r="AR57" s="22">
        <f t="shared" ca="1" si="46"/>
        <v>0</v>
      </c>
      <c r="AS57" s="22">
        <f t="shared" ca="1" si="43"/>
        <v>0</v>
      </c>
      <c r="AT57" s="22">
        <f t="shared" ca="1" si="43"/>
        <v>0</v>
      </c>
      <c r="AU57" s="22">
        <f t="shared" ca="1" si="43"/>
        <v>0</v>
      </c>
      <c r="AV57" s="22">
        <f t="shared" ca="1" si="43"/>
        <v>0</v>
      </c>
      <c r="AW57" s="22">
        <f t="shared" ca="1" si="43"/>
        <v>0</v>
      </c>
      <c r="AX57" s="22">
        <f t="shared" ca="1" si="43"/>
        <v>0</v>
      </c>
      <c r="AY57" s="22">
        <f t="shared" ca="1" si="43"/>
        <v>0</v>
      </c>
      <c r="AZ57" s="22">
        <f t="shared" ca="1" si="43"/>
        <v>0</v>
      </c>
      <c r="BA57" s="22">
        <f t="shared" ca="1" si="40"/>
        <v>0</v>
      </c>
      <c r="BB57" s="22">
        <f t="shared" ca="1" si="40"/>
        <v>0</v>
      </c>
      <c r="BC57" s="22">
        <f t="shared" ca="1" si="40"/>
        <v>0</v>
      </c>
      <c r="BD57" s="22">
        <f t="shared" ca="1" si="40"/>
        <v>1217842.5999999642</v>
      </c>
      <c r="BE57" s="22">
        <f t="shared" ca="1" si="40"/>
        <v>0</v>
      </c>
      <c r="BF57" s="22">
        <f t="shared" ca="1" si="40"/>
        <v>0</v>
      </c>
      <c r="BG57" s="22">
        <f t="shared" ca="1" si="40"/>
        <v>0</v>
      </c>
      <c r="BH57" s="22">
        <f t="shared" ca="1" si="40"/>
        <v>0</v>
      </c>
      <c r="BI57" s="22">
        <f t="shared" ca="1" si="40"/>
        <v>0</v>
      </c>
      <c r="BJ57" s="22">
        <f t="shared" ca="1" si="40"/>
        <v>0</v>
      </c>
      <c r="BK57" s="22">
        <f t="shared" ca="1" si="40"/>
        <v>0</v>
      </c>
      <c r="BL57" s="22">
        <f t="shared" ca="1" si="40"/>
        <v>0</v>
      </c>
      <c r="BM57" s="22">
        <f t="shared" ca="1" si="40"/>
        <v>0</v>
      </c>
      <c r="BN57" s="22">
        <f t="shared" ca="1" si="40"/>
        <v>0</v>
      </c>
      <c r="BO57" s="22">
        <f t="shared" ca="1" si="40"/>
        <v>0</v>
      </c>
      <c r="BP57" s="22">
        <f t="shared" ca="1" si="40"/>
        <v>0</v>
      </c>
      <c r="BQ57" s="22">
        <f t="shared" ca="1" si="47"/>
        <v>0</v>
      </c>
      <c r="BR57" s="22">
        <f t="shared" ca="1" si="47"/>
        <v>0</v>
      </c>
      <c r="BS57" s="22">
        <f t="shared" ca="1" si="47"/>
        <v>0</v>
      </c>
      <c r="BT57" s="22">
        <f t="shared" ca="1" si="47"/>
        <v>0</v>
      </c>
      <c r="BU57" s="22">
        <f t="shared" ca="1" si="47"/>
        <v>0</v>
      </c>
      <c r="BV57" s="22">
        <f t="shared" ca="1" si="47"/>
        <v>0</v>
      </c>
      <c r="BW57" s="22">
        <f t="shared" ca="1" si="47"/>
        <v>0</v>
      </c>
      <c r="BX57" s="22">
        <f t="shared" ca="1" si="47"/>
        <v>0</v>
      </c>
      <c r="BY57" s="22">
        <f t="shared" ca="1" si="47"/>
        <v>0</v>
      </c>
      <c r="BZ57" s="22">
        <f t="shared" ca="1" si="47"/>
        <v>0</v>
      </c>
      <c r="CA57" s="22">
        <f t="shared" ca="1" si="47"/>
        <v>0</v>
      </c>
      <c r="CB57" s="22">
        <f t="shared" ca="1" si="47"/>
        <v>0</v>
      </c>
      <c r="CC57" s="22">
        <f t="shared" ca="1" si="47"/>
        <v>0</v>
      </c>
      <c r="CD57" s="22">
        <f t="shared" ca="1" si="47"/>
        <v>0</v>
      </c>
      <c r="CE57" s="22">
        <f t="shared" ca="1" si="47"/>
        <v>0</v>
      </c>
      <c r="CF57" s="22">
        <f t="shared" ca="1" si="47"/>
        <v>0</v>
      </c>
      <c r="CG57" s="22">
        <f t="shared" ca="1" si="44"/>
        <v>0</v>
      </c>
      <c r="CH57" s="22">
        <f t="shared" ca="1" si="44"/>
        <v>363.48571428571427</v>
      </c>
      <c r="CI57" s="23">
        <f t="shared" ca="1" si="25"/>
        <v>0</v>
      </c>
      <c r="CJ57" s="22">
        <f t="shared" ca="1" si="37"/>
        <v>0</v>
      </c>
      <c r="CK57" s="22">
        <f t="shared" ca="1" si="37"/>
        <v>0</v>
      </c>
      <c r="CL57" s="23">
        <f t="shared" ca="1" si="26"/>
        <v>0</v>
      </c>
      <c r="CM57" s="22">
        <f t="shared" ca="1" si="38"/>
        <v>0</v>
      </c>
      <c r="CN57" s="22">
        <f t="shared" ca="1" si="38"/>
        <v>0</v>
      </c>
      <c r="CO57" s="23">
        <f t="shared" ca="1" si="27"/>
        <v>0</v>
      </c>
      <c r="CP57" s="22">
        <f t="shared" ca="1" si="48"/>
        <v>0</v>
      </c>
      <c r="CQ57" s="22">
        <f t="shared" ca="1" si="48"/>
        <v>0</v>
      </c>
      <c r="CR57" s="22">
        <f t="shared" ca="1" si="48"/>
        <v>0</v>
      </c>
      <c r="CS57" s="22">
        <f t="shared" ca="1" si="48"/>
        <v>0</v>
      </c>
      <c r="CT57" s="22">
        <f t="shared" ca="1" si="48"/>
        <v>0</v>
      </c>
      <c r="CU57" s="23">
        <f t="shared" ca="1" si="9"/>
        <v>1218206.0857142499</v>
      </c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</row>
    <row r="58" spans="1:226" ht="12.75" customHeight="1" x14ac:dyDescent="0.2">
      <c r="A58" s="66" t="s">
        <v>248</v>
      </c>
      <c r="B58" s="21">
        <v>2005</v>
      </c>
      <c r="C58" s="67" t="s">
        <v>246</v>
      </c>
      <c r="D58" s="23">
        <f t="shared" ca="1" si="24"/>
        <v>0</v>
      </c>
      <c r="E58" s="22">
        <f t="shared" ca="1" si="45"/>
        <v>0</v>
      </c>
      <c r="F58" s="22">
        <f t="shared" ca="1" si="45"/>
        <v>0</v>
      </c>
      <c r="G58" s="22">
        <f t="shared" ca="1" si="45"/>
        <v>0</v>
      </c>
      <c r="H58" s="22">
        <f t="shared" ca="1" si="45"/>
        <v>0</v>
      </c>
      <c r="I58" s="22">
        <f t="shared" ca="1" si="45"/>
        <v>0</v>
      </c>
      <c r="J58" s="22">
        <f t="shared" ca="1" si="45"/>
        <v>0</v>
      </c>
      <c r="K58" s="22">
        <f t="shared" ca="1" si="45"/>
        <v>0</v>
      </c>
      <c r="L58" s="22">
        <f t="shared" ca="1" si="45"/>
        <v>0</v>
      </c>
      <c r="M58" s="22">
        <f t="shared" ca="1" si="45"/>
        <v>0</v>
      </c>
      <c r="N58" s="22">
        <f t="shared" ca="1" si="45"/>
        <v>0</v>
      </c>
      <c r="O58" s="22">
        <f t="shared" ca="1" si="42"/>
        <v>0</v>
      </c>
      <c r="P58" s="22">
        <f t="shared" ca="1" si="42"/>
        <v>0</v>
      </c>
      <c r="Q58" s="22">
        <f t="shared" ca="1" si="42"/>
        <v>0</v>
      </c>
      <c r="R58" s="22">
        <f t="shared" ca="1" si="42"/>
        <v>0</v>
      </c>
      <c r="S58" s="22">
        <f t="shared" ca="1" si="42"/>
        <v>0</v>
      </c>
      <c r="T58" s="22">
        <f t="shared" ca="1" si="42"/>
        <v>0</v>
      </c>
      <c r="U58" s="22">
        <f t="shared" ca="1" si="42"/>
        <v>0</v>
      </c>
      <c r="V58" s="22">
        <f t="shared" ca="1" si="42"/>
        <v>0</v>
      </c>
      <c r="W58" s="22">
        <f t="shared" ca="1" si="42"/>
        <v>0</v>
      </c>
      <c r="X58" s="22">
        <f t="shared" ca="1" si="42"/>
        <v>0</v>
      </c>
      <c r="Y58" s="22">
        <f t="shared" ca="1" si="42"/>
        <v>0</v>
      </c>
      <c r="Z58" s="22">
        <f t="shared" ca="1" si="42"/>
        <v>0</v>
      </c>
      <c r="AA58" s="22">
        <f t="shared" ca="1" si="42"/>
        <v>0</v>
      </c>
      <c r="AB58" s="22">
        <f t="shared" ca="1" si="42"/>
        <v>0</v>
      </c>
      <c r="AC58" s="22">
        <f t="shared" ca="1" si="42"/>
        <v>0</v>
      </c>
      <c r="AD58" s="22">
        <f t="shared" ca="1" si="42"/>
        <v>0</v>
      </c>
      <c r="AE58" s="22">
        <f t="shared" ca="1" si="46"/>
        <v>0</v>
      </c>
      <c r="AF58" s="22">
        <f t="shared" ca="1" si="46"/>
        <v>0</v>
      </c>
      <c r="AG58" s="22">
        <f t="shared" ca="1" si="46"/>
        <v>0</v>
      </c>
      <c r="AH58" s="22">
        <f t="shared" ca="1" si="46"/>
        <v>0</v>
      </c>
      <c r="AI58" s="22">
        <f t="shared" ca="1" si="46"/>
        <v>0</v>
      </c>
      <c r="AJ58" s="22">
        <f t="shared" ca="1" si="46"/>
        <v>0</v>
      </c>
      <c r="AK58" s="22">
        <f t="shared" ca="1" si="46"/>
        <v>0</v>
      </c>
      <c r="AL58" s="22">
        <f t="shared" ca="1" si="46"/>
        <v>0</v>
      </c>
      <c r="AM58" s="22">
        <f t="shared" ca="1" si="46"/>
        <v>0</v>
      </c>
      <c r="AN58" s="22">
        <f t="shared" ca="1" si="46"/>
        <v>0</v>
      </c>
      <c r="AO58" s="22">
        <f t="shared" ca="1" si="46"/>
        <v>0</v>
      </c>
      <c r="AP58" s="22">
        <f t="shared" ca="1" si="46"/>
        <v>0</v>
      </c>
      <c r="AQ58" s="22">
        <f t="shared" ca="1" si="46"/>
        <v>0</v>
      </c>
      <c r="AR58" s="22">
        <f t="shared" ca="1" si="46"/>
        <v>0</v>
      </c>
      <c r="AS58" s="22">
        <f t="shared" ca="1" si="43"/>
        <v>0</v>
      </c>
      <c r="AT58" s="22">
        <f t="shared" ca="1" si="43"/>
        <v>0</v>
      </c>
      <c r="AU58" s="22">
        <f t="shared" ca="1" si="43"/>
        <v>0</v>
      </c>
      <c r="AV58" s="22">
        <f t="shared" ca="1" si="43"/>
        <v>0</v>
      </c>
      <c r="AW58" s="22">
        <f t="shared" ca="1" si="43"/>
        <v>0</v>
      </c>
      <c r="AX58" s="22">
        <f t="shared" ca="1" si="43"/>
        <v>0</v>
      </c>
      <c r="AY58" s="22">
        <f t="shared" ca="1" si="43"/>
        <v>0</v>
      </c>
      <c r="AZ58" s="22">
        <f t="shared" ca="1" si="43"/>
        <v>0</v>
      </c>
      <c r="BA58" s="22">
        <f t="shared" ca="1" si="40"/>
        <v>0</v>
      </c>
      <c r="BB58" s="22">
        <f t="shared" ca="1" si="40"/>
        <v>0</v>
      </c>
      <c r="BC58" s="22">
        <f t="shared" ca="1" si="40"/>
        <v>0</v>
      </c>
      <c r="BD58" s="22">
        <f t="shared" ca="1" si="40"/>
        <v>145868.01999999999</v>
      </c>
      <c r="BE58" s="22">
        <f t="shared" ca="1" si="40"/>
        <v>0</v>
      </c>
      <c r="BF58" s="22">
        <f t="shared" ca="1" si="40"/>
        <v>0</v>
      </c>
      <c r="BG58" s="22">
        <f t="shared" ca="1" si="40"/>
        <v>0</v>
      </c>
      <c r="BH58" s="22">
        <f t="shared" ca="1" si="40"/>
        <v>0</v>
      </c>
      <c r="BI58" s="22">
        <f t="shared" ca="1" si="40"/>
        <v>0</v>
      </c>
      <c r="BJ58" s="22">
        <f t="shared" ca="1" si="40"/>
        <v>0</v>
      </c>
      <c r="BK58" s="22">
        <f t="shared" ca="1" si="40"/>
        <v>0</v>
      </c>
      <c r="BL58" s="22">
        <f t="shared" ca="1" si="40"/>
        <v>0</v>
      </c>
      <c r="BM58" s="22">
        <f t="shared" ca="1" si="40"/>
        <v>0</v>
      </c>
      <c r="BN58" s="22">
        <f t="shared" ca="1" si="40"/>
        <v>0</v>
      </c>
      <c r="BO58" s="22">
        <f t="shared" ca="1" si="40"/>
        <v>0</v>
      </c>
      <c r="BP58" s="22">
        <f t="shared" ca="1" si="40"/>
        <v>0</v>
      </c>
      <c r="BQ58" s="22">
        <f t="shared" ca="1" si="47"/>
        <v>0</v>
      </c>
      <c r="BR58" s="22">
        <f t="shared" ca="1" si="47"/>
        <v>0</v>
      </c>
      <c r="BS58" s="22">
        <f t="shared" ca="1" si="47"/>
        <v>0</v>
      </c>
      <c r="BT58" s="22">
        <f t="shared" ca="1" si="47"/>
        <v>0</v>
      </c>
      <c r="BU58" s="22">
        <f t="shared" ca="1" si="47"/>
        <v>0</v>
      </c>
      <c r="BV58" s="22">
        <f t="shared" ca="1" si="47"/>
        <v>0</v>
      </c>
      <c r="BW58" s="22">
        <f t="shared" ca="1" si="47"/>
        <v>0</v>
      </c>
      <c r="BX58" s="22">
        <f t="shared" ca="1" si="47"/>
        <v>0</v>
      </c>
      <c r="BY58" s="22">
        <f t="shared" ca="1" si="47"/>
        <v>0</v>
      </c>
      <c r="BZ58" s="22">
        <f t="shared" ca="1" si="47"/>
        <v>0</v>
      </c>
      <c r="CA58" s="22">
        <f t="shared" ca="1" si="47"/>
        <v>0</v>
      </c>
      <c r="CB58" s="22">
        <f t="shared" ca="1" si="47"/>
        <v>0</v>
      </c>
      <c r="CC58" s="22">
        <f t="shared" ca="1" si="47"/>
        <v>0</v>
      </c>
      <c r="CD58" s="22">
        <f t="shared" ca="1" si="47"/>
        <v>0</v>
      </c>
      <c r="CE58" s="22">
        <f t="shared" ca="1" si="47"/>
        <v>0</v>
      </c>
      <c r="CF58" s="22">
        <f t="shared" ca="1" si="47"/>
        <v>0</v>
      </c>
      <c r="CG58" s="22">
        <f t="shared" ca="1" si="44"/>
        <v>0</v>
      </c>
      <c r="CH58" s="22">
        <f t="shared" ca="1" si="44"/>
        <v>0</v>
      </c>
      <c r="CI58" s="23">
        <f t="shared" ca="1" si="25"/>
        <v>10209189.849999998</v>
      </c>
      <c r="CJ58" s="22">
        <f t="shared" ca="1" si="37"/>
        <v>0</v>
      </c>
      <c r="CK58" s="22">
        <f t="shared" ca="1" si="37"/>
        <v>0</v>
      </c>
      <c r="CL58" s="23">
        <f t="shared" ca="1" si="26"/>
        <v>-1812445.4400000004</v>
      </c>
      <c r="CM58" s="22">
        <f t="shared" ca="1" si="38"/>
        <v>14954.630000000001</v>
      </c>
      <c r="CN58" s="22">
        <f t="shared" ca="1" si="38"/>
        <v>-1827400.0700000003</v>
      </c>
      <c r="CO58" s="23">
        <f t="shared" ca="1" si="27"/>
        <v>12021635.289999999</v>
      </c>
      <c r="CP58" s="22">
        <f t="shared" ca="1" si="48"/>
        <v>4593543.3899999997</v>
      </c>
      <c r="CQ58" s="22">
        <f t="shared" ca="1" si="48"/>
        <v>7428091.9000000004</v>
      </c>
      <c r="CR58" s="22">
        <f t="shared" ca="1" si="48"/>
        <v>205917.50000000003</v>
      </c>
      <c r="CS58" s="22">
        <f t="shared" ca="1" si="48"/>
        <v>0</v>
      </c>
      <c r="CT58" s="22">
        <f t="shared" ca="1" si="48"/>
        <v>0</v>
      </c>
      <c r="CU58" s="23">
        <f t="shared" ca="1" si="9"/>
        <v>10560975.369999997</v>
      </c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</row>
    <row r="59" spans="1:226" ht="12.75" customHeight="1" x14ac:dyDescent="0.2">
      <c r="A59" s="66" t="s">
        <v>250</v>
      </c>
      <c r="B59" s="21">
        <v>2006</v>
      </c>
      <c r="C59" s="67" t="s">
        <v>251</v>
      </c>
      <c r="D59" s="23">
        <f t="shared" ca="1" si="24"/>
        <v>0</v>
      </c>
      <c r="E59" s="22">
        <f t="shared" ca="1" si="45"/>
        <v>0</v>
      </c>
      <c r="F59" s="22">
        <f t="shared" ca="1" si="45"/>
        <v>0</v>
      </c>
      <c r="G59" s="22">
        <f t="shared" ca="1" si="45"/>
        <v>0</v>
      </c>
      <c r="H59" s="22">
        <f t="shared" ca="1" si="45"/>
        <v>0</v>
      </c>
      <c r="I59" s="22">
        <f t="shared" ca="1" si="45"/>
        <v>0</v>
      </c>
      <c r="J59" s="22">
        <f t="shared" ca="1" si="45"/>
        <v>0</v>
      </c>
      <c r="K59" s="22">
        <f t="shared" ca="1" si="45"/>
        <v>0</v>
      </c>
      <c r="L59" s="22">
        <f t="shared" ca="1" si="45"/>
        <v>0</v>
      </c>
      <c r="M59" s="22">
        <f t="shared" ca="1" si="45"/>
        <v>0</v>
      </c>
      <c r="N59" s="22">
        <f t="shared" ca="1" si="45"/>
        <v>0</v>
      </c>
      <c r="O59" s="22">
        <f t="shared" ca="1" si="42"/>
        <v>0</v>
      </c>
      <c r="P59" s="22">
        <f t="shared" ca="1" si="42"/>
        <v>0</v>
      </c>
      <c r="Q59" s="22">
        <f t="shared" ca="1" si="42"/>
        <v>0</v>
      </c>
      <c r="R59" s="22">
        <f t="shared" ca="1" si="42"/>
        <v>0</v>
      </c>
      <c r="S59" s="22">
        <f t="shared" ca="1" si="42"/>
        <v>0</v>
      </c>
      <c r="T59" s="22">
        <f t="shared" ca="1" si="42"/>
        <v>0</v>
      </c>
      <c r="U59" s="22">
        <f t="shared" ca="1" si="42"/>
        <v>0</v>
      </c>
      <c r="V59" s="22">
        <f t="shared" ca="1" si="42"/>
        <v>0</v>
      </c>
      <c r="W59" s="22">
        <f t="shared" ca="1" si="42"/>
        <v>0</v>
      </c>
      <c r="X59" s="22">
        <f t="shared" ca="1" si="42"/>
        <v>0</v>
      </c>
      <c r="Y59" s="22">
        <f t="shared" ca="1" si="42"/>
        <v>0</v>
      </c>
      <c r="Z59" s="22">
        <f t="shared" ca="1" si="42"/>
        <v>0</v>
      </c>
      <c r="AA59" s="22">
        <f t="shared" ca="1" si="42"/>
        <v>0</v>
      </c>
      <c r="AB59" s="22">
        <f t="shared" ca="1" si="42"/>
        <v>0</v>
      </c>
      <c r="AC59" s="22">
        <f t="shared" ca="1" si="42"/>
        <v>0</v>
      </c>
      <c r="AD59" s="22">
        <f t="shared" ca="1" si="42"/>
        <v>0</v>
      </c>
      <c r="AE59" s="22">
        <f t="shared" ca="1" si="46"/>
        <v>0</v>
      </c>
      <c r="AF59" s="22">
        <f t="shared" ca="1" si="46"/>
        <v>0</v>
      </c>
      <c r="AG59" s="22">
        <f t="shared" ca="1" si="46"/>
        <v>0</v>
      </c>
      <c r="AH59" s="22">
        <f t="shared" ca="1" si="46"/>
        <v>0</v>
      </c>
      <c r="AI59" s="22">
        <f t="shared" ca="1" si="46"/>
        <v>0</v>
      </c>
      <c r="AJ59" s="22">
        <f t="shared" ca="1" si="46"/>
        <v>0</v>
      </c>
      <c r="AK59" s="22">
        <f t="shared" ca="1" si="46"/>
        <v>0</v>
      </c>
      <c r="AL59" s="22">
        <f t="shared" ca="1" si="46"/>
        <v>0</v>
      </c>
      <c r="AM59" s="22">
        <f t="shared" ca="1" si="46"/>
        <v>0</v>
      </c>
      <c r="AN59" s="22">
        <f t="shared" ca="1" si="46"/>
        <v>0</v>
      </c>
      <c r="AO59" s="22">
        <f t="shared" ca="1" si="46"/>
        <v>0</v>
      </c>
      <c r="AP59" s="22">
        <f t="shared" ca="1" si="46"/>
        <v>0</v>
      </c>
      <c r="AQ59" s="22">
        <f t="shared" ca="1" si="46"/>
        <v>0</v>
      </c>
      <c r="AR59" s="22">
        <f t="shared" ca="1" si="46"/>
        <v>0</v>
      </c>
      <c r="AS59" s="22">
        <f t="shared" ca="1" si="43"/>
        <v>0</v>
      </c>
      <c r="AT59" s="22">
        <f t="shared" ca="1" si="43"/>
        <v>0</v>
      </c>
      <c r="AU59" s="22">
        <f t="shared" ca="1" si="43"/>
        <v>0</v>
      </c>
      <c r="AV59" s="22">
        <f t="shared" ca="1" si="43"/>
        <v>0</v>
      </c>
      <c r="AW59" s="22">
        <f t="shared" ca="1" si="43"/>
        <v>0</v>
      </c>
      <c r="AX59" s="22">
        <f t="shared" ca="1" si="43"/>
        <v>0</v>
      </c>
      <c r="AY59" s="22">
        <f t="shared" ca="1" si="43"/>
        <v>0</v>
      </c>
      <c r="AZ59" s="22">
        <f t="shared" ca="1" si="43"/>
        <v>0</v>
      </c>
      <c r="BA59" s="22">
        <f t="shared" ca="1" si="40"/>
        <v>0</v>
      </c>
      <c r="BB59" s="22">
        <f t="shared" ca="1" si="40"/>
        <v>0</v>
      </c>
      <c r="BC59" s="22">
        <f t="shared" ca="1" si="40"/>
        <v>0</v>
      </c>
      <c r="BD59" s="22">
        <f t="shared" ca="1" si="40"/>
        <v>0</v>
      </c>
      <c r="BE59" s="22">
        <f t="shared" ca="1" si="40"/>
        <v>0</v>
      </c>
      <c r="BF59" s="22">
        <f t="shared" ca="1" si="40"/>
        <v>0</v>
      </c>
      <c r="BG59" s="22">
        <f t="shared" ca="1" si="40"/>
        <v>0</v>
      </c>
      <c r="BH59" s="22">
        <f t="shared" ca="1" si="40"/>
        <v>0</v>
      </c>
      <c r="BI59" s="22">
        <f t="shared" ca="1" si="40"/>
        <v>0</v>
      </c>
      <c r="BJ59" s="22">
        <f t="shared" ca="1" si="40"/>
        <v>0</v>
      </c>
      <c r="BK59" s="22">
        <f t="shared" ca="1" si="40"/>
        <v>0</v>
      </c>
      <c r="BL59" s="22">
        <f t="shared" ca="1" si="40"/>
        <v>0</v>
      </c>
      <c r="BM59" s="22">
        <f t="shared" ca="1" si="40"/>
        <v>0</v>
      </c>
      <c r="BN59" s="22">
        <f t="shared" ca="1" si="40"/>
        <v>0</v>
      </c>
      <c r="BO59" s="22">
        <f t="shared" ca="1" si="40"/>
        <v>0</v>
      </c>
      <c r="BP59" s="22">
        <f t="shared" ca="1" si="40"/>
        <v>0</v>
      </c>
      <c r="BQ59" s="22">
        <f t="shared" ca="1" si="47"/>
        <v>0</v>
      </c>
      <c r="BR59" s="22">
        <f t="shared" ca="1" si="47"/>
        <v>0</v>
      </c>
      <c r="BS59" s="22">
        <f t="shared" ca="1" si="47"/>
        <v>0</v>
      </c>
      <c r="BT59" s="22">
        <f t="shared" ca="1" si="47"/>
        <v>0</v>
      </c>
      <c r="BU59" s="22">
        <f t="shared" ca="1" si="47"/>
        <v>0</v>
      </c>
      <c r="BV59" s="22">
        <f t="shared" ca="1" si="47"/>
        <v>0</v>
      </c>
      <c r="BW59" s="22">
        <f t="shared" ca="1" si="47"/>
        <v>0</v>
      </c>
      <c r="BX59" s="22">
        <f t="shared" ca="1" si="47"/>
        <v>0</v>
      </c>
      <c r="BY59" s="22">
        <f t="shared" ca="1" si="47"/>
        <v>0</v>
      </c>
      <c r="BZ59" s="22">
        <f t="shared" ca="1" si="47"/>
        <v>0</v>
      </c>
      <c r="CA59" s="22">
        <f t="shared" ca="1" si="47"/>
        <v>0</v>
      </c>
      <c r="CB59" s="22">
        <f t="shared" ca="1" si="47"/>
        <v>0</v>
      </c>
      <c r="CC59" s="22">
        <f t="shared" ca="1" si="47"/>
        <v>0</v>
      </c>
      <c r="CD59" s="22">
        <f t="shared" ca="1" si="47"/>
        <v>0</v>
      </c>
      <c r="CE59" s="22">
        <f t="shared" ca="1" si="47"/>
        <v>0</v>
      </c>
      <c r="CF59" s="22">
        <f t="shared" ca="1" si="47"/>
        <v>0</v>
      </c>
      <c r="CG59" s="22">
        <f t="shared" ca="1" si="44"/>
        <v>0</v>
      </c>
      <c r="CH59" s="22">
        <f t="shared" ca="1" si="44"/>
        <v>0</v>
      </c>
      <c r="CI59" s="23">
        <f t="shared" ca="1" si="25"/>
        <v>0</v>
      </c>
      <c r="CJ59" s="22">
        <f t="shared" ref="CJ59:CK76" ca="1" si="49">IFERROR(INDIRECT("'"&amp;$B$2&amp;"'!"&amp;ADDRESS(MATCH($B59,INDIRECT("'"&amp;$B$2&amp;"'!$B$1:$B$1095"),0),MATCH(CJ$5,INDIRECT("'"&amp;$B$2&amp;"'!5:5"),0))),0)</f>
        <v>0</v>
      </c>
      <c r="CK59" s="22">
        <f t="shared" ca="1" si="49"/>
        <v>0</v>
      </c>
      <c r="CL59" s="23">
        <f t="shared" ca="1" si="26"/>
        <v>0</v>
      </c>
      <c r="CM59" s="22">
        <f t="shared" ref="CM59:CN76" ca="1" si="50">IFERROR(INDIRECT("'"&amp;$B$2&amp;"'!"&amp;ADDRESS(MATCH($B59,INDIRECT("'"&amp;$B$2&amp;"'!$B$1:$B$1095"),0),MATCH(CM$5,INDIRECT("'"&amp;$B$2&amp;"'!5:5"),0))),0)</f>
        <v>0</v>
      </c>
      <c r="CN59" s="22">
        <f t="shared" ca="1" si="50"/>
        <v>0</v>
      </c>
      <c r="CO59" s="23">
        <f t="shared" ca="1" si="27"/>
        <v>0</v>
      </c>
      <c r="CP59" s="22">
        <f t="shared" ca="1" si="48"/>
        <v>0</v>
      </c>
      <c r="CQ59" s="22">
        <f t="shared" ca="1" si="48"/>
        <v>0</v>
      </c>
      <c r="CR59" s="22">
        <f t="shared" ca="1" si="48"/>
        <v>0</v>
      </c>
      <c r="CS59" s="22">
        <f t="shared" ca="1" si="48"/>
        <v>0</v>
      </c>
      <c r="CT59" s="22">
        <f t="shared" ca="1" si="48"/>
        <v>0</v>
      </c>
      <c r="CU59" s="23">
        <f t="shared" ca="1" si="9"/>
        <v>0</v>
      </c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</row>
    <row r="60" spans="1:226" ht="12.75" customHeight="1" x14ac:dyDescent="0.2">
      <c r="A60" s="66" t="s">
        <v>253</v>
      </c>
      <c r="B60" s="21">
        <v>2007</v>
      </c>
      <c r="C60" s="67" t="s">
        <v>246</v>
      </c>
      <c r="D60" s="23">
        <f t="shared" ca="1" si="24"/>
        <v>0</v>
      </c>
      <c r="E60" s="22">
        <f t="shared" ca="1" si="45"/>
        <v>0</v>
      </c>
      <c r="F60" s="22">
        <f t="shared" ca="1" si="45"/>
        <v>0</v>
      </c>
      <c r="G60" s="22">
        <f t="shared" ca="1" si="45"/>
        <v>0</v>
      </c>
      <c r="H60" s="22">
        <f t="shared" ca="1" si="45"/>
        <v>0</v>
      </c>
      <c r="I60" s="22">
        <f t="shared" ca="1" si="45"/>
        <v>0</v>
      </c>
      <c r="J60" s="22">
        <f t="shared" ca="1" si="45"/>
        <v>0</v>
      </c>
      <c r="K60" s="22">
        <f t="shared" ca="1" si="45"/>
        <v>0</v>
      </c>
      <c r="L60" s="22">
        <f t="shared" ca="1" si="45"/>
        <v>0</v>
      </c>
      <c r="M60" s="22">
        <f t="shared" ca="1" si="45"/>
        <v>0</v>
      </c>
      <c r="N60" s="22">
        <f t="shared" ca="1" si="45"/>
        <v>0</v>
      </c>
      <c r="O60" s="22">
        <f t="shared" ca="1" si="42"/>
        <v>0</v>
      </c>
      <c r="P60" s="22">
        <f t="shared" ca="1" si="42"/>
        <v>0</v>
      </c>
      <c r="Q60" s="22">
        <f t="shared" ca="1" si="42"/>
        <v>0</v>
      </c>
      <c r="R60" s="22">
        <f t="shared" ca="1" si="42"/>
        <v>0</v>
      </c>
      <c r="S60" s="22">
        <f t="shared" ca="1" si="42"/>
        <v>0</v>
      </c>
      <c r="T60" s="22">
        <f t="shared" ca="1" si="42"/>
        <v>0</v>
      </c>
      <c r="U60" s="22">
        <f t="shared" ca="1" si="42"/>
        <v>0</v>
      </c>
      <c r="V60" s="22">
        <f t="shared" ca="1" si="42"/>
        <v>0</v>
      </c>
      <c r="W60" s="22">
        <f t="shared" ca="1" si="42"/>
        <v>0</v>
      </c>
      <c r="X60" s="22">
        <f t="shared" ca="1" si="42"/>
        <v>0</v>
      </c>
      <c r="Y60" s="22">
        <f t="shared" ca="1" si="42"/>
        <v>0</v>
      </c>
      <c r="Z60" s="22">
        <f t="shared" ca="1" si="42"/>
        <v>0</v>
      </c>
      <c r="AA60" s="22">
        <f t="shared" ca="1" si="42"/>
        <v>0</v>
      </c>
      <c r="AB60" s="22">
        <f t="shared" ca="1" si="42"/>
        <v>0</v>
      </c>
      <c r="AC60" s="22">
        <f t="shared" ca="1" si="42"/>
        <v>0</v>
      </c>
      <c r="AD60" s="22">
        <f t="shared" ca="1" si="42"/>
        <v>0</v>
      </c>
      <c r="AE60" s="22">
        <f t="shared" ca="1" si="46"/>
        <v>0</v>
      </c>
      <c r="AF60" s="22">
        <f t="shared" ca="1" si="46"/>
        <v>0</v>
      </c>
      <c r="AG60" s="22">
        <f t="shared" ca="1" si="46"/>
        <v>0</v>
      </c>
      <c r="AH60" s="22">
        <f t="shared" ca="1" si="46"/>
        <v>0</v>
      </c>
      <c r="AI60" s="22">
        <f t="shared" ca="1" si="46"/>
        <v>0</v>
      </c>
      <c r="AJ60" s="22">
        <f t="shared" ca="1" si="46"/>
        <v>0</v>
      </c>
      <c r="AK60" s="22">
        <f t="shared" ca="1" si="46"/>
        <v>0</v>
      </c>
      <c r="AL60" s="22">
        <f t="shared" ca="1" si="46"/>
        <v>0</v>
      </c>
      <c r="AM60" s="22">
        <f t="shared" ca="1" si="46"/>
        <v>0</v>
      </c>
      <c r="AN60" s="22">
        <f t="shared" ca="1" si="46"/>
        <v>0</v>
      </c>
      <c r="AO60" s="22">
        <f t="shared" ca="1" si="46"/>
        <v>0</v>
      </c>
      <c r="AP60" s="22">
        <f t="shared" ca="1" si="46"/>
        <v>0</v>
      </c>
      <c r="AQ60" s="22">
        <f t="shared" ca="1" si="46"/>
        <v>0</v>
      </c>
      <c r="AR60" s="22">
        <f t="shared" ca="1" si="46"/>
        <v>0</v>
      </c>
      <c r="AS60" s="22">
        <f t="shared" ca="1" si="43"/>
        <v>0</v>
      </c>
      <c r="AT60" s="22">
        <f t="shared" ca="1" si="43"/>
        <v>0</v>
      </c>
      <c r="AU60" s="22">
        <f t="shared" ca="1" si="43"/>
        <v>0</v>
      </c>
      <c r="AV60" s="22">
        <f t="shared" ca="1" si="43"/>
        <v>0</v>
      </c>
      <c r="AW60" s="22">
        <f t="shared" ca="1" si="43"/>
        <v>0</v>
      </c>
      <c r="AX60" s="22">
        <f t="shared" ca="1" si="43"/>
        <v>0</v>
      </c>
      <c r="AY60" s="22">
        <f t="shared" ca="1" si="43"/>
        <v>0</v>
      </c>
      <c r="AZ60" s="22">
        <f t="shared" ca="1" si="43"/>
        <v>0</v>
      </c>
      <c r="BA60" s="22">
        <f t="shared" ca="1" si="40"/>
        <v>0</v>
      </c>
      <c r="BB60" s="22">
        <f t="shared" ca="1" si="40"/>
        <v>0</v>
      </c>
      <c r="BC60" s="22">
        <f t="shared" ca="1" si="40"/>
        <v>0</v>
      </c>
      <c r="BD60" s="22">
        <f t="shared" ca="1" si="40"/>
        <v>0</v>
      </c>
      <c r="BE60" s="22">
        <f t="shared" ca="1" si="40"/>
        <v>0</v>
      </c>
      <c r="BF60" s="22">
        <f t="shared" ca="1" si="40"/>
        <v>0</v>
      </c>
      <c r="BG60" s="22">
        <f t="shared" ca="1" si="40"/>
        <v>0</v>
      </c>
      <c r="BH60" s="22">
        <f t="shared" ca="1" si="40"/>
        <v>0</v>
      </c>
      <c r="BI60" s="22">
        <f t="shared" ca="1" si="40"/>
        <v>0</v>
      </c>
      <c r="BJ60" s="22">
        <f t="shared" ca="1" si="40"/>
        <v>0</v>
      </c>
      <c r="BK60" s="22">
        <f t="shared" ca="1" si="40"/>
        <v>0</v>
      </c>
      <c r="BL60" s="22">
        <f t="shared" ca="1" si="40"/>
        <v>0</v>
      </c>
      <c r="BM60" s="22">
        <f t="shared" ca="1" si="40"/>
        <v>0</v>
      </c>
      <c r="BN60" s="22">
        <f t="shared" ca="1" si="40"/>
        <v>0</v>
      </c>
      <c r="BO60" s="22">
        <f t="shared" ca="1" si="40"/>
        <v>0</v>
      </c>
      <c r="BP60" s="22">
        <f t="shared" ca="1" si="40"/>
        <v>0</v>
      </c>
      <c r="BQ60" s="22">
        <f t="shared" ca="1" si="47"/>
        <v>0</v>
      </c>
      <c r="BR60" s="22">
        <f t="shared" ca="1" si="47"/>
        <v>0</v>
      </c>
      <c r="BS60" s="22">
        <f t="shared" ca="1" si="47"/>
        <v>0</v>
      </c>
      <c r="BT60" s="22">
        <f t="shared" ca="1" si="47"/>
        <v>0</v>
      </c>
      <c r="BU60" s="22">
        <f t="shared" ca="1" si="47"/>
        <v>0</v>
      </c>
      <c r="BV60" s="22">
        <f t="shared" ca="1" si="47"/>
        <v>0</v>
      </c>
      <c r="BW60" s="22">
        <f t="shared" ca="1" si="47"/>
        <v>0</v>
      </c>
      <c r="BX60" s="22">
        <f t="shared" ca="1" si="47"/>
        <v>0</v>
      </c>
      <c r="BY60" s="22">
        <f t="shared" ca="1" si="47"/>
        <v>0</v>
      </c>
      <c r="BZ60" s="22">
        <f t="shared" ca="1" si="47"/>
        <v>0</v>
      </c>
      <c r="CA60" s="22">
        <f t="shared" ca="1" si="47"/>
        <v>0</v>
      </c>
      <c r="CB60" s="22">
        <f t="shared" ca="1" si="47"/>
        <v>0</v>
      </c>
      <c r="CC60" s="22">
        <f t="shared" ca="1" si="47"/>
        <v>0</v>
      </c>
      <c r="CD60" s="22">
        <f t="shared" ca="1" si="47"/>
        <v>0</v>
      </c>
      <c r="CE60" s="22">
        <f t="shared" ca="1" si="47"/>
        <v>0</v>
      </c>
      <c r="CF60" s="22">
        <f t="shared" ca="1" si="47"/>
        <v>0</v>
      </c>
      <c r="CG60" s="22">
        <f t="shared" ca="1" si="44"/>
        <v>0</v>
      </c>
      <c r="CH60" s="22">
        <f t="shared" ca="1" si="44"/>
        <v>0</v>
      </c>
      <c r="CI60" s="23">
        <f t="shared" ca="1" si="25"/>
        <v>0</v>
      </c>
      <c r="CJ60" s="22">
        <f t="shared" ca="1" si="49"/>
        <v>0</v>
      </c>
      <c r="CK60" s="22">
        <f t="shared" ca="1" si="49"/>
        <v>0</v>
      </c>
      <c r="CL60" s="23">
        <f t="shared" ca="1" si="26"/>
        <v>0</v>
      </c>
      <c r="CM60" s="22">
        <f t="shared" ca="1" si="50"/>
        <v>0</v>
      </c>
      <c r="CN60" s="22">
        <f t="shared" ca="1" si="50"/>
        <v>0</v>
      </c>
      <c r="CO60" s="23">
        <f t="shared" ca="1" si="27"/>
        <v>0</v>
      </c>
      <c r="CP60" s="22">
        <f t="shared" ca="1" si="48"/>
        <v>0</v>
      </c>
      <c r="CQ60" s="22">
        <f t="shared" ca="1" si="48"/>
        <v>0</v>
      </c>
      <c r="CR60" s="22">
        <f t="shared" ca="1" si="48"/>
        <v>0</v>
      </c>
      <c r="CS60" s="22">
        <f t="shared" ca="1" si="48"/>
        <v>0</v>
      </c>
      <c r="CT60" s="22">
        <f t="shared" ca="1" si="48"/>
        <v>0</v>
      </c>
      <c r="CU60" s="23">
        <f t="shared" ref="CU60" ca="1" si="51">+D60+SUM(H60:CI60)+SUM(CR60:CT60)</f>
        <v>0</v>
      </c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</row>
    <row r="61" spans="1:226" ht="12.75" customHeight="1" x14ac:dyDescent="0.2">
      <c r="A61" s="66" t="s">
        <v>255</v>
      </c>
      <c r="B61" s="21">
        <v>2008</v>
      </c>
      <c r="C61" s="67" t="s">
        <v>246</v>
      </c>
      <c r="D61" s="23">
        <f t="shared" ca="1" si="24"/>
        <v>0</v>
      </c>
      <c r="E61" s="22">
        <f t="shared" ca="1" si="45"/>
        <v>0</v>
      </c>
      <c r="F61" s="22">
        <f t="shared" ca="1" si="45"/>
        <v>0</v>
      </c>
      <c r="G61" s="22">
        <f t="shared" ca="1" si="45"/>
        <v>0</v>
      </c>
      <c r="H61" s="22">
        <f t="shared" ca="1" si="45"/>
        <v>0</v>
      </c>
      <c r="I61" s="22">
        <f t="shared" ca="1" si="45"/>
        <v>0</v>
      </c>
      <c r="J61" s="22">
        <f t="shared" ca="1" si="45"/>
        <v>0</v>
      </c>
      <c r="K61" s="22">
        <f t="shared" ca="1" si="45"/>
        <v>0</v>
      </c>
      <c r="L61" s="22">
        <f t="shared" ca="1" si="45"/>
        <v>0</v>
      </c>
      <c r="M61" s="22">
        <f t="shared" ca="1" si="45"/>
        <v>0</v>
      </c>
      <c r="N61" s="22">
        <f t="shared" ca="1" si="45"/>
        <v>0</v>
      </c>
      <c r="O61" s="22">
        <f t="shared" ca="1" si="42"/>
        <v>0</v>
      </c>
      <c r="P61" s="22">
        <f t="shared" ca="1" si="42"/>
        <v>0</v>
      </c>
      <c r="Q61" s="22">
        <f t="shared" ca="1" si="42"/>
        <v>0</v>
      </c>
      <c r="R61" s="22">
        <f t="shared" ca="1" si="42"/>
        <v>0</v>
      </c>
      <c r="S61" s="22">
        <f t="shared" ca="1" si="42"/>
        <v>0</v>
      </c>
      <c r="T61" s="22">
        <f t="shared" ca="1" si="42"/>
        <v>0</v>
      </c>
      <c r="U61" s="22">
        <f t="shared" ca="1" si="42"/>
        <v>0</v>
      </c>
      <c r="V61" s="22">
        <f t="shared" ca="1" si="42"/>
        <v>0</v>
      </c>
      <c r="W61" s="22">
        <f t="shared" ca="1" si="42"/>
        <v>0</v>
      </c>
      <c r="X61" s="22">
        <f t="shared" ca="1" si="42"/>
        <v>0</v>
      </c>
      <c r="Y61" s="22">
        <f t="shared" ca="1" si="42"/>
        <v>0</v>
      </c>
      <c r="Z61" s="22">
        <f t="shared" ca="1" si="42"/>
        <v>0</v>
      </c>
      <c r="AA61" s="22">
        <f t="shared" ca="1" si="42"/>
        <v>0</v>
      </c>
      <c r="AB61" s="22">
        <f t="shared" ca="1" si="42"/>
        <v>0</v>
      </c>
      <c r="AC61" s="22">
        <f t="shared" ca="1" si="42"/>
        <v>0</v>
      </c>
      <c r="AD61" s="22">
        <f t="shared" ca="1" si="42"/>
        <v>0</v>
      </c>
      <c r="AE61" s="22">
        <f t="shared" ca="1" si="46"/>
        <v>0</v>
      </c>
      <c r="AF61" s="22">
        <f t="shared" ca="1" si="46"/>
        <v>0</v>
      </c>
      <c r="AG61" s="22">
        <f t="shared" ca="1" si="46"/>
        <v>0</v>
      </c>
      <c r="AH61" s="22">
        <f t="shared" ca="1" si="46"/>
        <v>0</v>
      </c>
      <c r="AI61" s="22">
        <f t="shared" ca="1" si="46"/>
        <v>0</v>
      </c>
      <c r="AJ61" s="22">
        <f t="shared" ca="1" si="46"/>
        <v>0</v>
      </c>
      <c r="AK61" s="22">
        <f t="shared" ca="1" si="46"/>
        <v>0</v>
      </c>
      <c r="AL61" s="22">
        <f t="shared" ca="1" si="46"/>
        <v>0</v>
      </c>
      <c r="AM61" s="22">
        <f t="shared" ca="1" si="46"/>
        <v>0</v>
      </c>
      <c r="AN61" s="22">
        <f t="shared" ca="1" si="46"/>
        <v>0</v>
      </c>
      <c r="AO61" s="22">
        <f t="shared" ca="1" si="46"/>
        <v>0</v>
      </c>
      <c r="AP61" s="22">
        <f t="shared" ca="1" si="46"/>
        <v>0</v>
      </c>
      <c r="AQ61" s="22">
        <f t="shared" ca="1" si="46"/>
        <v>0</v>
      </c>
      <c r="AR61" s="22">
        <f t="shared" ca="1" si="46"/>
        <v>0</v>
      </c>
      <c r="AS61" s="22">
        <f t="shared" ca="1" si="43"/>
        <v>0</v>
      </c>
      <c r="AT61" s="22">
        <f t="shared" ca="1" si="43"/>
        <v>0</v>
      </c>
      <c r="AU61" s="22">
        <f t="shared" ca="1" si="43"/>
        <v>0</v>
      </c>
      <c r="AV61" s="22">
        <f t="shared" ca="1" si="43"/>
        <v>0</v>
      </c>
      <c r="AW61" s="22">
        <f t="shared" ca="1" si="43"/>
        <v>0</v>
      </c>
      <c r="AX61" s="22">
        <f t="shared" ca="1" si="43"/>
        <v>0</v>
      </c>
      <c r="AY61" s="22">
        <f t="shared" ca="1" si="43"/>
        <v>0</v>
      </c>
      <c r="AZ61" s="22">
        <f t="shared" ca="1" si="43"/>
        <v>0</v>
      </c>
      <c r="BA61" s="22">
        <f t="shared" ca="1" si="40"/>
        <v>0</v>
      </c>
      <c r="BB61" s="22">
        <f t="shared" ca="1" si="40"/>
        <v>0</v>
      </c>
      <c r="BC61" s="22">
        <f t="shared" ca="1" si="40"/>
        <v>0</v>
      </c>
      <c r="BD61" s="22">
        <f t="shared" ca="1" si="40"/>
        <v>0</v>
      </c>
      <c r="BE61" s="22">
        <f t="shared" ca="1" si="40"/>
        <v>0</v>
      </c>
      <c r="BF61" s="22">
        <f t="shared" ca="1" si="40"/>
        <v>0</v>
      </c>
      <c r="BG61" s="22">
        <f t="shared" ca="1" si="40"/>
        <v>0</v>
      </c>
      <c r="BH61" s="22">
        <f t="shared" ca="1" si="40"/>
        <v>0</v>
      </c>
      <c r="BI61" s="22">
        <f t="shared" ca="1" si="40"/>
        <v>0</v>
      </c>
      <c r="BJ61" s="22">
        <f t="shared" ca="1" si="40"/>
        <v>0</v>
      </c>
      <c r="BK61" s="22">
        <f t="shared" ca="1" si="40"/>
        <v>0</v>
      </c>
      <c r="BL61" s="22">
        <f t="shared" ca="1" si="40"/>
        <v>0</v>
      </c>
      <c r="BM61" s="22">
        <f t="shared" ca="1" si="40"/>
        <v>0</v>
      </c>
      <c r="BN61" s="22">
        <f t="shared" ca="1" si="40"/>
        <v>0</v>
      </c>
      <c r="BO61" s="22">
        <f t="shared" ca="1" si="40"/>
        <v>0</v>
      </c>
      <c r="BP61" s="22">
        <f t="shared" ca="1" si="40"/>
        <v>0</v>
      </c>
      <c r="BQ61" s="22">
        <f t="shared" ca="1" si="47"/>
        <v>0</v>
      </c>
      <c r="BR61" s="22">
        <f t="shared" ca="1" si="47"/>
        <v>0</v>
      </c>
      <c r="BS61" s="22">
        <f t="shared" ca="1" si="47"/>
        <v>0</v>
      </c>
      <c r="BT61" s="22">
        <f t="shared" ca="1" si="47"/>
        <v>0</v>
      </c>
      <c r="BU61" s="22">
        <f t="shared" ca="1" si="47"/>
        <v>0</v>
      </c>
      <c r="BV61" s="22">
        <f t="shared" ca="1" si="47"/>
        <v>0</v>
      </c>
      <c r="BW61" s="22">
        <f t="shared" ca="1" si="47"/>
        <v>0</v>
      </c>
      <c r="BX61" s="22">
        <f t="shared" ca="1" si="47"/>
        <v>0</v>
      </c>
      <c r="BY61" s="22">
        <f t="shared" ca="1" si="47"/>
        <v>0</v>
      </c>
      <c r="BZ61" s="22">
        <f t="shared" ca="1" si="47"/>
        <v>0</v>
      </c>
      <c r="CA61" s="22">
        <f t="shared" ca="1" si="47"/>
        <v>0</v>
      </c>
      <c r="CB61" s="22">
        <f t="shared" ca="1" si="47"/>
        <v>0</v>
      </c>
      <c r="CC61" s="22">
        <f t="shared" ca="1" si="47"/>
        <v>0</v>
      </c>
      <c r="CD61" s="22">
        <f t="shared" ca="1" si="47"/>
        <v>0</v>
      </c>
      <c r="CE61" s="22">
        <f t="shared" ca="1" si="47"/>
        <v>0</v>
      </c>
      <c r="CF61" s="22">
        <f t="shared" ca="1" si="47"/>
        <v>0</v>
      </c>
      <c r="CG61" s="22">
        <f t="shared" ca="1" si="44"/>
        <v>0</v>
      </c>
      <c r="CH61" s="22">
        <f t="shared" ca="1" si="44"/>
        <v>0</v>
      </c>
      <c r="CI61" s="23">
        <f t="shared" ca="1" si="25"/>
        <v>0</v>
      </c>
      <c r="CJ61" s="22">
        <f t="shared" ca="1" si="49"/>
        <v>0</v>
      </c>
      <c r="CK61" s="22">
        <f t="shared" ca="1" si="49"/>
        <v>0</v>
      </c>
      <c r="CL61" s="23">
        <f t="shared" ca="1" si="26"/>
        <v>0</v>
      </c>
      <c r="CM61" s="22">
        <f t="shared" ca="1" si="50"/>
        <v>0</v>
      </c>
      <c r="CN61" s="22">
        <f t="shared" ca="1" si="50"/>
        <v>0</v>
      </c>
      <c r="CO61" s="23">
        <f t="shared" ca="1" si="27"/>
        <v>0</v>
      </c>
      <c r="CP61" s="22">
        <f t="shared" ca="1" si="48"/>
        <v>0</v>
      </c>
      <c r="CQ61" s="22">
        <f t="shared" ca="1" si="48"/>
        <v>0</v>
      </c>
      <c r="CR61" s="22">
        <f t="shared" ca="1" si="48"/>
        <v>0</v>
      </c>
      <c r="CS61" s="22">
        <f t="shared" ca="1" si="48"/>
        <v>0</v>
      </c>
      <c r="CT61" s="22">
        <f t="shared" ca="1" si="48"/>
        <v>0</v>
      </c>
      <c r="CU61" s="23">
        <f t="shared" ref="CU61:CU76" ca="1" si="52">+D61+SUM(H61:CI61)+SUM(CR61:CT61)</f>
        <v>0</v>
      </c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</row>
    <row r="62" spans="1:226" ht="12.75" customHeight="1" x14ac:dyDescent="0.2">
      <c r="A62" s="66" t="s">
        <v>257</v>
      </c>
      <c r="B62" s="21">
        <v>3001</v>
      </c>
      <c r="C62" s="67" t="s">
        <v>251</v>
      </c>
      <c r="D62" s="23">
        <f t="shared" ca="1" si="24"/>
        <v>0</v>
      </c>
      <c r="E62" s="22">
        <f t="shared" ca="1" si="45"/>
        <v>0</v>
      </c>
      <c r="F62" s="22">
        <f t="shared" ca="1" si="45"/>
        <v>0</v>
      </c>
      <c r="G62" s="22">
        <f t="shared" ca="1" si="45"/>
        <v>0</v>
      </c>
      <c r="H62" s="22">
        <f t="shared" ca="1" si="45"/>
        <v>0</v>
      </c>
      <c r="I62" s="22">
        <f t="shared" ca="1" si="45"/>
        <v>0</v>
      </c>
      <c r="J62" s="22">
        <f t="shared" ca="1" si="45"/>
        <v>0</v>
      </c>
      <c r="K62" s="22">
        <f t="shared" ca="1" si="45"/>
        <v>0</v>
      </c>
      <c r="L62" s="22">
        <f t="shared" ca="1" si="45"/>
        <v>0</v>
      </c>
      <c r="M62" s="22">
        <f t="shared" ca="1" si="45"/>
        <v>0</v>
      </c>
      <c r="N62" s="22">
        <f t="shared" ca="1" si="45"/>
        <v>0</v>
      </c>
      <c r="O62" s="22">
        <f t="shared" ca="1" si="42"/>
        <v>0</v>
      </c>
      <c r="P62" s="22">
        <f t="shared" ca="1" si="42"/>
        <v>0</v>
      </c>
      <c r="Q62" s="22">
        <f t="shared" ca="1" si="42"/>
        <v>0</v>
      </c>
      <c r="R62" s="22">
        <f t="shared" ca="1" si="42"/>
        <v>0</v>
      </c>
      <c r="S62" s="22">
        <f t="shared" ca="1" si="42"/>
        <v>0</v>
      </c>
      <c r="T62" s="22">
        <f t="shared" ca="1" si="42"/>
        <v>0</v>
      </c>
      <c r="U62" s="22">
        <f t="shared" ca="1" si="42"/>
        <v>0</v>
      </c>
      <c r="V62" s="22">
        <f t="shared" ca="1" si="42"/>
        <v>0</v>
      </c>
      <c r="W62" s="22">
        <f t="shared" ca="1" si="42"/>
        <v>0</v>
      </c>
      <c r="X62" s="22">
        <f t="shared" ca="1" si="42"/>
        <v>0</v>
      </c>
      <c r="Y62" s="22">
        <f t="shared" ca="1" si="42"/>
        <v>0</v>
      </c>
      <c r="Z62" s="22">
        <f t="shared" ca="1" si="42"/>
        <v>0</v>
      </c>
      <c r="AA62" s="22">
        <f t="shared" ca="1" si="42"/>
        <v>0</v>
      </c>
      <c r="AB62" s="22">
        <f t="shared" ca="1" si="42"/>
        <v>0</v>
      </c>
      <c r="AC62" s="22">
        <f t="shared" ca="1" si="42"/>
        <v>0</v>
      </c>
      <c r="AD62" s="22">
        <f t="shared" ca="1" si="42"/>
        <v>0</v>
      </c>
      <c r="AE62" s="22">
        <f t="shared" ca="1" si="46"/>
        <v>0</v>
      </c>
      <c r="AF62" s="22">
        <f t="shared" ca="1" si="46"/>
        <v>0</v>
      </c>
      <c r="AG62" s="22">
        <f t="shared" ca="1" si="46"/>
        <v>0</v>
      </c>
      <c r="AH62" s="22">
        <f t="shared" ca="1" si="46"/>
        <v>0</v>
      </c>
      <c r="AI62" s="22">
        <f t="shared" ca="1" si="46"/>
        <v>0</v>
      </c>
      <c r="AJ62" s="22">
        <f t="shared" ca="1" si="46"/>
        <v>0</v>
      </c>
      <c r="AK62" s="22">
        <f t="shared" ca="1" si="46"/>
        <v>0</v>
      </c>
      <c r="AL62" s="22">
        <f t="shared" ca="1" si="46"/>
        <v>0</v>
      </c>
      <c r="AM62" s="22">
        <f t="shared" ca="1" si="46"/>
        <v>0</v>
      </c>
      <c r="AN62" s="22">
        <f t="shared" ca="1" si="46"/>
        <v>0</v>
      </c>
      <c r="AO62" s="22">
        <f t="shared" ca="1" si="46"/>
        <v>0</v>
      </c>
      <c r="AP62" s="22">
        <f t="shared" ca="1" si="46"/>
        <v>0</v>
      </c>
      <c r="AQ62" s="22">
        <f t="shared" ca="1" si="46"/>
        <v>0</v>
      </c>
      <c r="AR62" s="22">
        <f t="shared" ca="1" si="46"/>
        <v>0</v>
      </c>
      <c r="AS62" s="22">
        <f t="shared" ca="1" si="43"/>
        <v>0</v>
      </c>
      <c r="AT62" s="22">
        <f t="shared" ca="1" si="43"/>
        <v>0</v>
      </c>
      <c r="AU62" s="22">
        <f t="shared" ca="1" si="43"/>
        <v>0</v>
      </c>
      <c r="AV62" s="22">
        <f t="shared" ca="1" si="43"/>
        <v>0</v>
      </c>
      <c r="AW62" s="22">
        <f t="shared" ca="1" si="43"/>
        <v>0</v>
      </c>
      <c r="AX62" s="22">
        <f t="shared" ca="1" si="43"/>
        <v>0</v>
      </c>
      <c r="AY62" s="22">
        <f t="shared" ca="1" si="43"/>
        <v>0</v>
      </c>
      <c r="AZ62" s="22">
        <f t="shared" ca="1" si="43"/>
        <v>0</v>
      </c>
      <c r="BA62" s="22">
        <f t="shared" ca="1" si="40"/>
        <v>0</v>
      </c>
      <c r="BB62" s="22">
        <f t="shared" ca="1" si="40"/>
        <v>0</v>
      </c>
      <c r="BC62" s="22">
        <f t="shared" ca="1" si="40"/>
        <v>0</v>
      </c>
      <c r="BD62" s="22">
        <f t="shared" ca="1" si="40"/>
        <v>0</v>
      </c>
      <c r="BE62" s="22">
        <f t="shared" ca="1" si="40"/>
        <v>0</v>
      </c>
      <c r="BF62" s="22">
        <f t="shared" ca="1" si="40"/>
        <v>0</v>
      </c>
      <c r="BG62" s="22">
        <f t="shared" ca="1" si="40"/>
        <v>0</v>
      </c>
      <c r="BH62" s="22">
        <f t="shared" ca="1" si="40"/>
        <v>0</v>
      </c>
      <c r="BI62" s="22">
        <f t="shared" ca="1" si="40"/>
        <v>0</v>
      </c>
      <c r="BJ62" s="22">
        <f t="shared" ca="1" si="40"/>
        <v>0</v>
      </c>
      <c r="BK62" s="22">
        <f t="shared" ca="1" si="40"/>
        <v>0</v>
      </c>
      <c r="BL62" s="22">
        <f t="shared" ca="1" si="40"/>
        <v>0</v>
      </c>
      <c r="BM62" s="22">
        <f t="shared" ca="1" si="40"/>
        <v>0</v>
      </c>
      <c r="BN62" s="22">
        <f t="shared" ca="1" si="40"/>
        <v>0</v>
      </c>
      <c r="BO62" s="22">
        <f t="shared" ca="1" si="40"/>
        <v>0</v>
      </c>
      <c r="BP62" s="22">
        <f t="shared" ca="1" si="40"/>
        <v>0</v>
      </c>
      <c r="BQ62" s="22">
        <f t="shared" ca="1" si="47"/>
        <v>0</v>
      </c>
      <c r="BR62" s="22">
        <f t="shared" ca="1" si="47"/>
        <v>0</v>
      </c>
      <c r="BS62" s="22">
        <f t="shared" ca="1" si="47"/>
        <v>0</v>
      </c>
      <c r="BT62" s="22">
        <f t="shared" ca="1" si="47"/>
        <v>0</v>
      </c>
      <c r="BU62" s="22">
        <f t="shared" ca="1" si="47"/>
        <v>0</v>
      </c>
      <c r="BV62" s="22">
        <f t="shared" ca="1" si="47"/>
        <v>0</v>
      </c>
      <c r="BW62" s="22">
        <f t="shared" ca="1" si="47"/>
        <v>0</v>
      </c>
      <c r="BX62" s="22">
        <f t="shared" ca="1" si="47"/>
        <v>0</v>
      </c>
      <c r="BY62" s="22">
        <f t="shared" ca="1" si="47"/>
        <v>0</v>
      </c>
      <c r="BZ62" s="22">
        <f t="shared" ca="1" si="47"/>
        <v>0</v>
      </c>
      <c r="CA62" s="22">
        <f t="shared" ca="1" si="47"/>
        <v>0</v>
      </c>
      <c r="CB62" s="22">
        <f t="shared" ca="1" si="47"/>
        <v>0</v>
      </c>
      <c r="CC62" s="22">
        <f t="shared" ca="1" si="47"/>
        <v>0</v>
      </c>
      <c r="CD62" s="22">
        <f t="shared" ca="1" si="47"/>
        <v>0</v>
      </c>
      <c r="CE62" s="22">
        <f t="shared" ca="1" si="47"/>
        <v>0</v>
      </c>
      <c r="CF62" s="22">
        <f t="shared" ca="1" si="47"/>
        <v>0</v>
      </c>
      <c r="CG62" s="22">
        <f t="shared" ca="1" si="44"/>
        <v>0</v>
      </c>
      <c r="CH62" s="22">
        <f t="shared" ca="1" si="44"/>
        <v>0</v>
      </c>
      <c r="CI62" s="23">
        <f t="shared" ca="1" si="25"/>
        <v>0</v>
      </c>
      <c r="CJ62" s="22">
        <f t="shared" ca="1" si="49"/>
        <v>0</v>
      </c>
      <c r="CK62" s="22">
        <f t="shared" ca="1" si="49"/>
        <v>0</v>
      </c>
      <c r="CL62" s="23">
        <f t="shared" ca="1" si="26"/>
        <v>0</v>
      </c>
      <c r="CM62" s="22">
        <f t="shared" ca="1" si="50"/>
        <v>0</v>
      </c>
      <c r="CN62" s="22">
        <f t="shared" ca="1" si="50"/>
        <v>0</v>
      </c>
      <c r="CO62" s="23">
        <f t="shared" ca="1" si="27"/>
        <v>0</v>
      </c>
      <c r="CP62" s="22">
        <f t="shared" ca="1" si="48"/>
        <v>0</v>
      </c>
      <c r="CQ62" s="22">
        <f t="shared" ca="1" si="48"/>
        <v>0</v>
      </c>
      <c r="CR62" s="22">
        <f t="shared" ca="1" si="48"/>
        <v>0</v>
      </c>
      <c r="CS62" s="22">
        <f t="shared" ca="1" si="48"/>
        <v>0</v>
      </c>
      <c r="CT62" s="22">
        <f t="shared" ca="1" si="48"/>
        <v>0</v>
      </c>
      <c r="CU62" s="23">
        <f t="shared" ca="1" si="52"/>
        <v>0</v>
      </c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</row>
    <row r="63" spans="1:226" ht="12.75" customHeight="1" x14ac:dyDescent="0.2">
      <c r="A63" s="66" t="s">
        <v>259</v>
      </c>
      <c r="B63" s="21">
        <v>3002</v>
      </c>
      <c r="C63" s="67" t="s">
        <v>251</v>
      </c>
      <c r="D63" s="23">
        <f t="shared" ca="1" si="24"/>
        <v>0</v>
      </c>
      <c r="E63" s="22">
        <f t="shared" ca="1" si="45"/>
        <v>0</v>
      </c>
      <c r="F63" s="22">
        <f t="shared" ca="1" si="45"/>
        <v>0</v>
      </c>
      <c r="G63" s="22">
        <f t="shared" ca="1" si="45"/>
        <v>0</v>
      </c>
      <c r="H63" s="22">
        <f t="shared" ca="1" si="45"/>
        <v>0</v>
      </c>
      <c r="I63" s="22">
        <f t="shared" ca="1" si="45"/>
        <v>0</v>
      </c>
      <c r="J63" s="22">
        <f t="shared" ca="1" si="45"/>
        <v>0</v>
      </c>
      <c r="K63" s="22">
        <f t="shared" ca="1" si="45"/>
        <v>0</v>
      </c>
      <c r="L63" s="22">
        <f t="shared" ca="1" si="45"/>
        <v>0</v>
      </c>
      <c r="M63" s="22">
        <f t="shared" ca="1" si="45"/>
        <v>0</v>
      </c>
      <c r="N63" s="22">
        <f t="shared" ca="1" si="45"/>
        <v>0</v>
      </c>
      <c r="O63" s="22">
        <f t="shared" ca="1" si="42"/>
        <v>0</v>
      </c>
      <c r="P63" s="22">
        <f t="shared" ca="1" si="42"/>
        <v>0</v>
      </c>
      <c r="Q63" s="22">
        <f t="shared" ca="1" si="42"/>
        <v>0</v>
      </c>
      <c r="R63" s="22">
        <f t="shared" ca="1" si="42"/>
        <v>0</v>
      </c>
      <c r="S63" s="22">
        <f t="shared" ca="1" si="42"/>
        <v>0</v>
      </c>
      <c r="T63" s="22">
        <f t="shared" ca="1" si="42"/>
        <v>0</v>
      </c>
      <c r="U63" s="22">
        <f t="shared" ca="1" si="42"/>
        <v>0</v>
      </c>
      <c r="V63" s="22">
        <f t="shared" ca="1" si="42"/>
        <v>0</v>
      </c>
      <c r="W63" s="22">
        <f t="shared" ca="1" si="42"/>
        <v>0</v>
      </c>
      <c r="X63" s="22">
        <f t="shared" ca="1" si="42"/>
        <v>0</v>
      </c>
      <c r="Y63" s="22">
        <f t="shared" ca="1" si="42"/>
        <v>0</v>
      </c>
      <c r="Z63" s="22">
        <f t="shared" ca="1" si="42"/>
        <v>0</v>
      </c>
      <c r="AA63" s="22">
        <f t="shared" ca="1" si="42"/>
        <v>0</v>
      </c>
      <c r="AB63" s="22">
        <f t="shared" ca="1" si="42"/>
        <v>0</v>
      </c>
      <c r="AC63" s="22">
        <f t="shared" ca="1" si="42"/>
        <v>0</v>
      </c>
      <c r="AD63" s="22">
        <f t="shared" ca="1" si="42"/>
        <v>0</v>
      </c>
      <c r="AE63" s="22">
        <f t="shared" ca="1" si="46"/>
        <v>0</v>
      </c>
      <c r="AF63" s="22">
        <f t="shared" ca="1" si="46"/>
        <v>0</v>
      </c>
      <c r="AG63" s="22">
        <f t="shared" ca="1" si="46"/>
        <v>0</v>
      </c>
      <c r="AH63" s="22">
        <f t="shared" ca="1" si="46"/>
        <v>0</v>
      </c>
      <c r="AI63" s="22">
        <f t="shared" ca="1" si="46"/>
        <v>0</v>
      </c>
      <c r="AJ63" s="22">
        <f t="shared" ca="1" si="46"/>
        <v>0</v>
      </c>
      <c r="AK63" s="22">
        <f t="shared" ca="1" si="46"/>
        <v>0</v>
      </c>
      <c r="AL63" s="22">
        <f t="shared" ca="1" si="46"/>
        <v>0</v>
      </c>
      <c r="AM63" s="22">
        <f t="shared" ca="1" si="46"/>
        <v>0</v>
      </c>
      <c r="AN63" s="22">
        <f t="shared" ca="1" si="46"/>
        <v>0</v>
      </c>
      <c r="AO63" s="22">
        <f t="shared" ca="1" si="46"/>
        <v>0</v>
      </c>
      <c r="AP63" s="22">
        <f t="shared" ca="1" si="46"/>
        <v>0</v>
      </c>
      <c r="AQ63" s="22">
        <f t="shared" ca="1" si="46"/>
        <v>0</v>
      </c>
      <c r="AR63" s="22">
        <f t="shared" ca="1" si="46"/>
        <v>0</v>
      </c>
      <c r="AS63" s="22">
        <f t="shared" ca="1" si="43"/>
        <v>0</v>
      </c>
      <c r="AT63" s="22">
        <f t="shared" ca="1" si="43"/>
        <v>0</v>
      </c>
      <c r="AU63" s="22">
        <f t="shared" ca="1" si="43"/>
        <v>0</v>
      </c>
      <c r="AV63" s="22">
        <f t="shared" ca="1" si="43"/>
        <v>0</v>
      </c>
      <c r="AW63" s="22">
        <f t="shared" ca="1" si="43"/>
        <v>0</v>
      </c>
      <c r="AX63" s="22">
        <f t="shared" ca="1" si="43"/>
        <v>0</v>
      </c>
      <c r="AY63" s="22">
        <f t="shared" ca="1" si="43"/>
        <v>0</v>
      </c>
      <c r="AZ63" s="22">
        <f t="shared" ca="1" si="43"/>
        <v>0</v>
      </c>
      <c r="BA63" s="22">
        <f t="shared" ca="1" si="40"/>
        <v>0</v>
      </c>
      <c r="BB63" s="22">
        <f t="shared" ca="1" si="40"/>
        <v>0</v>
      </c>
      <c r="BC63" s="22">
        <f t="shared" ca="1" si="40"/>
        <v>0</v>
      </c>
      <c r="BD63" s="22">
        <f t="shared" ca="1" si="40"/>
        <v>12700.13</v>
      </c>
      <c r="BE63" s="22">
        <f t="shared" ca="1" si="40"/>
        <v>0</v>
      </c>
      <c r="BF63" s="22">
        <f t="shared" ca="1" si="40"/>
        <v>0</v>
      </c>
      <c r="BG63" s="22">
        <f t="shared" ca="1" si="40"/>
        <v>0</v>
      </c>
      <c r="BH63" s="22">
        <f t="shared" ca="1" si="40"/>
        <v>0</v>
      </c>
      <c r="BI63" s="22">
        <f t="shared" ca="1" si="40"/>
        <v>0</v>
      </c>
      <c r="BJ63" s="22">
        <f t="shared" ca="1" si="40"/>
        <v>0</v>
      </c>
      <c r="BK63" s="22">
        <f t="shared" ca="1" si="40"/>
        <v>0</v>
      </c>
      <c r="BL63" s="22">
        <f t="shared" ca="1" si="40"/>
        <v>0</v>
      </c>
      <c r="BM63" s="22">
        <f t="shared" ca="1" si="40"/>
        <v>0</v>
      </c>
      <c r="BN63" s="22">
        <f t="shared" ca="1" si="40"/>
        <v>0</v>
      </c>
      <c r="BO63" s="22">
        <f t="shared" ca="1" si="40"/>
        <v>0</v>
      </c>
      <c r="BP63" s="22">
        <f t="shared" ca="1" si="40"/>
        <v>0</v>
      </c>
      <c r="BQ63" s="22">
        <f t="shared" ca="1" si="47"/>
        <v>0</v>
      </c>
      <c r="BR63" s="22">
        <f t="shared" ca="1" si="47"/>
        <v>0</v>
      </c>
      <c r="BS63" s="22">
        <f t="shared" ca="1" si="47"/>
        <v>0</v>
      </c>
      <c r="BT63" s="22">
        <f t="shared" ca="1" si="47"/>
        <v>0</v>
      </c>
      <c r="BU63" s="22">
        <f t="shared" ca="1" si="47"/>
        <v>0</v>
      </c>
      <c r="BV63" s="22">
        <f t="shared" ca="1" si="47"/>
        <v>0</v>
      </c>
      <c r="BW63" s="22">
        <f t="shared" ca="1" si="47"/>
        <v>0</v>
      </c>
      <c r="BX63" s="22">
        <f t="shared" ca="1" si="47"/>
        <v>0</v>
      </c>
      <c r="BY63" s="22">
        <f t="shared" ca="1" si="47"/>
        <v>0</v>
      </c>
      <c r="BZ63" s="22">
        <f t="shared" ca="1" si="47"/>
        <v>0</v>
      </c>
      <c r="CA63" s="22">
        <f t="shared" ca="1" si="47"/>
        <v>0</v>
      </c>
      <c r="CB63" s="22">
        <f t="shared" ca="1" si="47"/>
        <v>0</v>
      </c>
      <c r="CC63" s="22">
        <f t="shared" ca="1" si="47"/>
        <v>0</v>
      </c>
      <c r="CD63" s="22">
        <f t="shared" ca="1" si="47"/>
        <v>0</v>
      </c>
      <c r="CE63" s="22">
        <f t="shared" ca="1" si="47"/>
        <v>0</v>
      </c>
      <c r="CF63" s="22">
        <f t="shared" ca="1" si="47"/>
        <v>0</v>
      </c>
      <c r="CG63" s="22">
        <f t="shared" ca="1" si="44"/>
        <v>0</v>
      </c>
      <c r="CH63" s="22">
        <f t="shared" ca="1" si="44"/>
        <v>0</v>
      </c>
      <c r="CI63" s="23">
        <f t="shared" ca="1" si="25"/>
        <v>0</v>
      </c>
      <c r="CJ63" s="22">
        <f t="shared" ca="1" si="49"/>
        <v>0</v>
      </c>
      <c r="CK63" s="22">
        <f t="shared" ca="1" si="49"/>
        <v>0</v>
      </c>
      <c r="CL63" s="23">
        <f t="shared" ca="1" si="26"/>
        <v>0</v>
      </c>
      <c r="CM63" s="22">
        <f t="shared" ca="1" si="50"/>
        <v>0</v>
      </c>
      <c r="CN63" s="22">
        <f t="shared" ca="1" si="50"/>
        <v>0</v>
      </c>
      <c r="CO63" s="23">
        <f t="shared" ca="1" si="27"/>
        <v>0</v>
      </c>
      <c r="CP63" s="22">
        <f t="shared" ca="1" si="48"/>
        <v>0</v>
      </c>
      <c r="CQ63" s="22">
        <f t="shared" ca="1" si="48"/>
        <v>0</v>
      </c>
      <c r="CR63" s="22">
        <f t="shared" ca="1" si="48"/>
        <v>0</v>
      </c>
      <c r="CS63" s="22">
        <f t="shared" ca="1" si="48"/>
        <v>0</v>
      </c>
      <c r="CT63" s="22">
        <f t="shared" ca="1" si="48"/>
        <v>0</v>
      </c>
      <c r="CU63" s="23">
        <f t="shared" ca="1" si="52"/>
        <v>12700.13</v>
      </c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</row>
    <row r="64" spans="1:226" ht="12.75" customHeight="1" x14ac:dyDescent="0.2">
      <c r="A64" s="66" t="s">
        <v>261</v>
      </c>
      <c r="B64" s="21">
        <v>3003</v>
      </c>
      <c r="C64" s="67" t="s">
        <v>251</v>
      </c>
      <c r="D64" s="23">
        <f t="shared" ca="1" si="24"/>
        <v>0</v>
      </c>
      <c r="E64" s="22">
        <f t="shared" ca="1" si="45"/>
        <v>0</v>
      </c>
      <c r="F64" s="22">
        <f t="shared" ca="1" si="45"/>
        <v>0</v>
      </c>
      <c r="G64" s="22">
        <f t="shared" ca="1" si="45"/>
        <v>0</v>
      </c>
      <c r="H64" s="22">
        <f t="shared" ca="1" si="45"/>
        <v>0</v>
      </c>
      <c r="I64" s="22">
        <f t="shared" ca="1" si="45"/>
        <v>0</v>
      </c>
      <c r="J64" s="22">
        <f t="shared" ca="1" si="45"/>
        <v>0</v>
      </c>
      <c r="K64" s="22">
        <f t="shared" ca="1" si="45"/>
        <v>0</v>
      </c>
      <c r="L64" s="22">
        <f t="shared" ca="1" si="45"/>
        <v>0</v>
      </c>
      <c r="M64" s="22">
        <f t="shared" ca="1" si="45"/>
        <v>0</v>
      </c>
      <c r="N64" s="22">
        <f t="shared" ca="1" si="45"/>
        <v>0</v>
      </c>
      <c r="O64" s="22">
        <f t="shared" ca="1" si="42"/>
        <v>0</v>
      </c>
      <c r="P64" s="22">
        <f t="shared" ca="1" si="42"/>
        <v>0</v>
      </c>
      <c r="Q64" s="22">
        <f t="shared" ca="1" si="42"/>
        <v>0</v>
      </c>
      <c r="R64" s="22">
        <f t="shared" ca="1" si="42"/>
        <v>0</v>
      </c>
      <c r="S64" s="22">
        <f t="shared" ca="1" si="42"/>
        <v>0</v>
      </c>
      <c r="T64" s="22">
        <f t="shared" ca="1" si="42"/>
        <v>0</v>
      </c>
      <c r="U64" s="22">
        <f t="shared" ca="1" si="42"/>
        <v>0</v>
      </c>
      <c r="V64" s="22">
        <f t="shared" ca="1" si="42"/>
        <v>0</v>
      </c>
      <c r="W64" s="22">
        <f t="shared" ca="1" si="42"/>
        <v>0</v>
      </c>
      <c r="X64" s="22">
        <f t="shared" ca="1" si="42"/>
        <v>0</v>
      </c>
      <c r="Y64" s="22">
        <f t="shared" ca="1" si="42"/>
        <v>0</v>
      </c>
      <c r="Z64" s="22">
        <f t="shared" ca="1" si="42"/>
        <v>0</v>
      </c>
      <c r="AA64" s="22">
        <f t="shared" ca="1" si="42"/>
        <v>0</v>
      </c>
      <c r="AB64" s="22">
        <f t="shared" ca="1" si="42"/>
        <v>0</v>
      </c>
      <c r="AC64" s="22">
        <f t="shared" ca="1" si="42"/>
        <v>0</v>
      </c>
      <c r="AD64" s="22">
        <f t="shared" ca="1" si="42"/>
        <v>0</v>
      </c>
      <c r="AE64" s="22">
        <f t="shared" ca="1" si="46"/>
        <v>0</v>
      </c>
      <c r="AF64" s="22">
        <f t="shared" ca="1" si="46"/>
        <v>0</v>
      </c>
      <c r="AG64" s="22">
        <f t="shared" ca="1" si="46"/>
        <v>0</v>
      </c>
      <c r="AH64" s="22">
        <f t="shared" ca="1" si="46"/>
        <v>0</v>
      </c>
      <c r="AI64" s="22">
        <f t="shared" ca="1" si="46"/>
        <v>0</v>
      </c>
      <c r="AJ64" s="22">
        <f t="shared" ca="1" si="46"/>
        <v>0</v>
      </c>
      <c r="AK64" s="22">
        <f t="shared" ca="1" si="46"/>
        <v>0</v>
      </c>
      <c r="AL64" s="22">
        <f t="shared" ca="1" si="46"/>
        <v>0</v>
      </c>
      <c r="AM64" s="22">
        <f t="shared" ca="1" si="46"/>
        <v>0</v>
      </c>
      <c r="AN64" s="22">
        <f t="shared" ca="1" si="46"/>
        <v>0</v>
      </c>
      <c r="AO64" s="22">
        <f t="shared" ca="1" si="46"/>
        <v>0</v>
      </c>
      <c r="AP64" s="22">
        <f t="shared" ca="1" si="46"/>
        <v>0</v>
      </c>
      <c r="AQ64" s="22">
        <f t="shared" ca="1" si="46"/>
        <v>0</v>
      </c>
      <c r="AR64" s="22">
        <f t="shared" ca="1" si="46"/>
        <v>0</v>
      </c>
      <c r="AS64" s="22">
        <f t="shared" ca="1" si="43"/>
        <v>0</v>
      </c>
      <c r="AT64" s="22">
        <f t="shared" ca="1" si="43"/>
        <v>0</v>
      </c>
      <c r="AU64" s="22">
        <f t="shared" ca="1" si="43"/>
        <v>0</v>
      </c>
      <c r="AV64" s="22">
        <f t="shared" ca="1" si="43"/>
        <v>0</v>
      </c>
      <c r="AW64" s="22">
        <f t="shared" ca="1" si="43"/>
        <v>0</v>
      </c>
      <c r="AX64" s="22">
        <f t="shared" ca="1" si="43"/>
        <v>0</v>
      </c>
      <c r="AY64" s="22">
        <f t="shared" ca="1" si="43"/>
        <v>0</v>
      </c>
      <c r="AZ64" s="22">
        <f t="shared" ca="1" si="43"/>
        <v>0</v>
      </c>
      <c r="BA64" s="22">
        <f t="shared" ca="1" si="40"/>
        <v>0</v>
      </c>
      <c r="BB64" s="22">
        <f t="shared" ca="1" si="40"/>
        <v>0</v>
      </c>
      <c r="BC64" s="22">
        <f t="shared" ca="1" si="40"/>
        <v>0</v>
      </c>
      <c r="BD64" s="22">
        <f t="shared" ca="1" si="40"/>
        <v>1830.6</v>
      </c>
      <c r="BE64" s="22">
        <f t="shared" ca="1" si="40"/>
        <v>0</v>
      </c>
      <c r="BF64" s="22">
        <f t="shared" ca="1" si="40"/>
        <v>0</v>
      </c>
      <c r="BG64" s="22">
        <f t="shared" ca="1" si="40"/>
        <v>0</v>
      </c>
      <c r="BH64" s="22">
        <f t="shared" ca="1" si="40"/>
        <v>0</v>
      </c>
      <c r="BI64" s="22">
        <f t="shared" ca="1" si="40"/>
        <v>0</v>
      </c>
      <c r="BJ64" s="22">
        <f t="shared" ca="1" si="40"/>
        <v>0</v>
      </c>
      <c r="BK64" s="22">
        <f t="shared" ca="1" si="40"/>
        <v>0</v>
      </c>
      <c r="BL64" s="22">
        <f t="shared" ca="1" si="40"/>
        <v>0</v>
      </c>
      <c r="BM64" s="22">
        <f t="shared" ca="1" si="40"/>
        <v>0</v>
      </c>
      <c r="BN64" s="22">
        <f t="shared" ca="1" si="40"/>
        <v>0</v>
      </c>
      <c r="BO64" s="22">
        <f t="shared" ca="1" si="40"/>
        <v>0</v>
      </c>
      <c r="BP64" s="22">
        <f t="shared" ca="1" si="40"/>
        <v>0</v>
      </c>
      <c r="BQ64" s="22">
        <f t="shared" ca="1" si="47"/>
        <v>0</v>
      </c>
      <c r="BR64" s="22">
        <f t="shared" ca="1" si="47"/>
        <v>0</v>
      </c>
      <c r="BS64" s="22">
        <f t="shared" ca="1" si="47"/>
        <v>0</v>
      </c>
      <c r="BT64" s="22">
        <f t="shared" ca="1" si="47"/>
        <v>0</v>
      </c>
      <c r="BU64" s="22">
        <f t="shared" ca="1" si="47"/>
        <v>0</v>
      </c>
      <c r="BV64" s="22">
        <f t="shared" ca="1" si="47"/>
        <v>0</v>
      </c>
      <c r="BW64" s="22">
        <f t="shared" ca="1" si="47"/>
        <v>0</v>
      </c>
      <c r="BX64" s="22">
        <f t="shared" ca="1" si="47"/>
        <v>0</v>
      </c>
      <c r="BY64" s="22">
        <f t="shared" ca="1" si="47"/>
        <v>0</v>
      </c>
      <c r="BZ64" s="22">
        <f t="shared" ca="1" si="47"/>
        <v>0</v>
      </c>
      <c r="CA64" s="22">
        <f t="shared" ca="1" si="47"/>
        <v>0</v>
      </c>
      <c r="CB64" s="22">
        <f t="shared" ca="1" si="47"/>
        <v>0</v>
      </c>
      <c r="CC64" s="22">
        <f t="shared" ca="1" si="47"/>
        <v>0</v>
      </c>
      <c r="CD64" s="22">
        <f t="shared" ca="1" si="47"/>
        <v>0</v>
      </c>
      <c r="CE64" s="22">
        <f t="shared" ca="1" si="47"/>
        <v>0</v>
      </c>
      <c r="CF64" s="22">
        <f t="shared" ca="1" si="47"/>
        <v>0</v>
      </c>
      <c r="CG64" s="22">
        <f t="shared" ca="1" si="44"/>
        <v>0</v>
      </c>
      <c r="CH64" s="22">
        <f t="shared" ca="1" si="44"/>
        <v>0</v>
      </c>
      <c r="CI64" s="23">
        <f t="shared" ca="1" si="25"/>
        <v>0</v>
      </c>
      <c r="CJ64" s="22">
        <f t="shared" ca="1" si="49"/>
        <v>0</v>
      </c>
      <c r="CK64" s="22">
        <f t="shared" ca="1" si="49"/>
        <v>0</v>
      </c>
      <c r="CL64" s="23">
        <f t="shared" ca="1" si="26"/>
        <v>0</v>
      </c>
      <c r="CM64" s="22">
        <f t="shared" ca="1" si="50"/>
        <v>0</v>
      </c>
      <c r="CN64" s="22">
        <f t="shared" ca="1" si="50"/>
        <v>0</v>
      </c>
      <c r="CO64" s="23">
        <f t="shared" ca="1" si="27"/>
        <v>0</v>
      </c>
      <c r="CP64" s="22">
        <f t="shared" ca="1" si="48"/>
        <v>0</v>
      </c>
      <c r="CQ64" s="22">
        <f t="shared" ca="1" si="48"/>
        <v>0</v>
      </c>
      <c r="CR64" s="22">
        <f t="shared" ca="1" si="48"/>
        <v>0</v>
      </c>
      <c r="CS64" s="22">
        <f t="shared" ca="1" si="48"/>
        <v>0</v>
      </c>
      <c r="CT64" s="22">
        <f t="shared" ca="1" si="48"/>
        <v>0</v>
      </c>
      <c r="CU64" s="23">
        <f t="shared" ca="1" si="52"/>
        <v>1830.6</v>
      </c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3">
        <f t="shared" ca="1" si="24"/>
        <v>0</v>
      </c>
      <c r="E65" s="22">
        <f t="shared" ca="1" si="45"/>
        <v>0</v>
      </c>
      <c r="F65" s="22">
        <f t="shared" ca="1" si="45"/>
        <v>0</v>
      </c>
      <c r="G65" s="22">
        <f t="shared" ca="1" si="45"/>
        <v>0</v>
      </c>
      <c r="H65" s="22">
        <f t="shared" ca="1" si="45"/>
        <v>0</v>
      </c>
      <c r="I65" s="22">
        <f t="shared" ca="1" si="45"/>
        <v>0</v>
      </c>
      <c r="J65" s="22">
        <f t="shared" ca="1" si="45"/>
        <v>0</v>
      </c>
      <c r="K65" s="22">
        <f t="shared" ca="1" si="45"/>
        <v>0</v>
      </c>
      <c r="L65" s="22">
        <f t="shared" ca="1" si="45"/>
        <v>0</v>
      </c>
      <c r="M65" s="22">
        <f t="shared" ca="1" si="45"/>
        <v>0</v>
      </c>
      <c r="N65" s="22">
        <f t="shared" ca="1" si="45"/>
        <v>0</v>
      </c>
      <c r="O65" s="22">
        <f t="shared" ca="1" si="42"/>
        <v>0</v>
      </c>
      <c r="P65" s="22">
        <f t="shared" ca="1" si="42"/>
        <v>0</v>
      </c>
      <c r="Q65" s="22">
        <f t="shared" ca="1" si="42"/>
        <v>0</v>
      </c>
      <c r="R65" s="22">
        <f t="shared" ca="1" si="42"/>
        <v>0</v>
      </c>
      <c r="S65" s="22">
        <f t="shared" ca="1" si="42"/>
        <v>0</v>
      </c>
      <c r="T65" s="22">
        <f t="shared" ca="1" si="42"/>
        <v>0</v>
      </c>
      <c r="U65" s="22">
        <f t="shared" ca="1" si="42"/>
        <v>0</v>
      </c>
      <c r="V65" s="22">
        <f t="shared" ca="1" si="42"/>
        <v>0</v>
      </c>
      <c r="W65" s="22">
        <f t="shared" ca="1" si="42"/>
        <v>0</v>
      </c>
      <c r="X65" s="22">
        <f t="shared" ca="1" si="42"/>
        <v>0</v>
      </c>
      <c r="Y65" s="22">
        <f t="shared" ca="1" si="42"/>
        <v>0</v>
      </c>
      <c r="Z65" s="22">
        <f t="shared" ca="1" si="42"/>
        <v>0</v>
      </c>
      <c r="AA65" s="22">
        <f t="shared" ca="1" si="42"/>
        <v>0</v>
      </c>
      <c r="AB65" s="22">
        <f t="shared" ca="1" si="42"/>
        <v>0</v>
      </c>
      <c r="AC65" s="22">
        <f t="shared" ca="1" si="42"/>
        <v>0</v>
      </c>
      <c r="AD65" s="22">
        <f t="shared" ca="1" si="42"/>
        <v>0</v>
      </c>
      <c r="AE65" s="22">
        <f t="shared" ca="1" si="46"/>
        <v>0</v>
      </c>
      <c r="AF65" s="22">
        <f t="shared" ca="1" si="46"/>
        <v>0</v>
      </c>
      <c r="AG65" s="22">
        <f t="shared" ca="1" si="46"/>
        <v>0</v>
      </c>
      <c r="AH65" s="22">
        <f t="shared" ca="1" si="46"/>
        <v>0</v>
      </c>
      <c r="AI65" s="22">
        <f t="shared" ca="1" si="46"/>
        <v>0</v>
      </c>
      <c r="AJ65" s="22">
        <f t="shared" ca="1" si="46"/>
        <v>0</v>
      </c>
      <c r="AK65" s="22">
        <f t="shared" ca="1" si="46"/>
        <v>0</v>
      </c>
      <c r="AL65" s="22">
        <f t="shared" ca="1" si="46"/>
        <v>0</v>
      </c>
      <c r="AM65" s="22">
        <f t="shared" ca="1" si="46"/>
        <v>0</v>
      </c>
      <c r="AN65" s="22">
        <f t="shared" ca="1" si="46"/>
        <v>0</v>
      </c>
      <c r="AO65" s="22">
        <f t="shared" ca="1" si="46"/>
        <v>0</v>
      </c>
      <c r="AP65" s="22">
        <f t="shared" ca="1" si="46"/>
        <v>0</v>
      </c>
      <c r="AQ65" s="22">
        <f t="shared" ca="1" si="46"/>
        <v>0</v>
      </c>
      <c r="AR65" s="22">
        <f t="shared" ca="1" si="46"/>
        <v>0</v>
      </c>
      <c r="AS65" s="22">
        <f t="shared" ca="1" si="43"/>
        <v>0</v>
      </c>
      <c r="AT65" s="22">
        <f t="shared" ca="1" si="43"/>
        <v>0</v>
      </c>
      <c r="AU65" s="22">
        <f t="shared" ca="1" si="43"/>
        <v>0</v>
      </c>
      <c r="AV65" s="22">
        <f t="shared" ca="1" si="43"/>
        <v>0</v>
      </c>
      <c r="AW65" s="22">
        <f t="shared" ca="1" si="43"/>
        <v>0</v>
      </c>
      <c r="AX65" s="22">
        <f t="shared" ca="1" si="43"/>
        <v>0</v>
      </c>
      <c r="AY65" s="22">
        <f t="shared" ca="1" si="43"/>
        <v>0</v>
      </c>
      <c r="AZ65" s="22">
        <f t="shared" ca="1" si="43"/>
        <v>0</v>
      </c>
      <c r="BA65" s="22">
        <f t="shared" ca="1" si="40"/>
        <v>0</v>
      </c>
      <c r="BB65" s="22">
        <f t="shared" ca="1" si="40"/>
        <v>0</v>
      </c>
      <c r="BC65" s="22">
        <f t="shared" ca="1" si="40"/>
        <v>0</v>
      </c>
      <c r="BD65" s="22">
        <f t="shared" ca="1" si="40"/>
        <v>285815.88000000006</v>
      </c>
      <c r="BE65" s="22">
        <f t="shared" ca="1" si="40"/>
        <v>0</v>
      </c>
      <c r="BF65" s="22">
        <f t="shared" ca="1" si="40"/>
        <v>0</v>
      </c>
      <c r="BG65" s="22">
        <f t="shared" ca="1" si="40"/>
        <v>0</v>
      </c>
      <c r="BH65" s="22">
        <f t="shared" ca="1" si="40"/>
        <v>0</v>
      </c>
      <c r="BI65" s="22">
        <f t="shared" ca="1" si="40"/>
        <v>0</v>
      </c>
      <c r="BJ65" s="22">
        <f t="shared" ca="1" si="40"/>
        <v>0</v>
      </c>
      <c r="BK65" s="22">
        <f t="shared" ca="1" si="40"/>
        <v>0</v>
      </c>
      <c r="BL65" s="22">
        <f t="shared" ca="1" si="40"/>
        <v>0</v>
      </c>
      <c r="BM65" s="22">
        <f t="shared" ca="1" si="40"/>
        <v>0</v>
      </c>
      <c r="BN65" s="22">
        <f t="shared" ca="1" si="40"/>
        <v>0</v>
      </c>
      <c r="BO65" s="22">
        <f t="shared" ca="1" si="40"/>
        <v>0</v>
      </c>
      <c r="BP65" s="22">
        <f t="shared" ca="1" si="40"/>
        <v>0</v>
      </c>
      <c r="BQ65" s="22">
        <f t="shared" ca="1" si="47"/>
        <v>0</v>
      </c>
      <c r="BR65" s="22">
        <f t="shared" ca="1" si="47"/>
        <v>0</v>
      </c>
      <c r="BS65" s="22">
        <f t="shared" ca="1" si="47"/>
        <v>0</v>
      </c>
      <c r="BT65" s="22">
        <f t="shared" ca="1" si="47"/>
        <v>0</v>
      </c>
      <c r="BU65" s="22">
        <f t="shared" ca="1" si="47"/>
        <v>0</v>
      </c>
      <c r="BV65" s="22">
        <f t="shared" ca="1" si="47"/>
        <v>0</v>
      </c>
      <c r="BW65" s="22">
        <f t="shared" ca="1" si="47"/>
        <v>0</v>
      </c>
      <c r="BX65" s="22">
        <f t="shared" ca="1" si="47"/>
        <v>0</v>
      </c>
      <c r="BY65" s="22">
        <f t="shared" ca="1" si="47"/>
        <v>0</v>
      </c>
      <c r="BZ65" s="22">
        <f t="shared" ca="1" si="47"/>
        <v>0</v>
      </c>
      <c r="CA65" s="22">
        <f t="shared" ca="1" si="47"/>
        <v>0</v>
      </c>
      <c r="CB65" s="22">
        <f t="shared" ca="1" si="47"/>
        <v>0</v>
      </c>
      <c r="CC65" s="22">
        <f t="shared" ca="1" si="47"/>
        <v>0</v>
      </c>
      <c r="CD65" s="22">
        <f t="shared" ca="1" si="47"/>
        <v>0</v>
      </c>
      <c r="CE65" s="22">
        <f t="shared" ca="1" si="47"/>
        <v>0</v>
      </c>
      <c r="CF65" s="22">
        <f t="shared" ca="1" si="47"/>
        <v>0</v>
      </c>
      <c r="CG65" s="22">
        <f t="shared" ca="1" si="44"/>
        <v>0</v>
      </c>
      <c r="CH65" s="22">
        <f t="shared" ca="1" si="44"/>
        <v>0</v>
      </c>
      <c r="CI65" s="23">
        <f t="shared" ca="1" si="25"/>
        <v>0</v>
      </c>
      <c r="CJ65" s="22">
        <f t="shared" ca="1" si="49"/>
        <v>0</v>
      </c>
      <c r="CK65" s="22">
        <f t="shared" ca="1" si="49"/>
        <v>0</v>
      </c>
      <c r="CL65" s="23">
        <f t="shared" ca="1" si="26"/>
        <v>0</v>
      </c>
      <c r="CM65" s="22">
        <f t="shared" ca="1" si="50"/>
        <v>0</v>
      </c>
      <c r="CN65" s="22">
        <f t="shared" ca="1" si="50"/>
        <v>0</v>
      </c>
      <c r="CO65" s="23">
        <f t="shared" ca="1" si="27"/>
        <v>0</v>
      </c>
      <c r="CP65" s="22">
        <f t="shared" ca="1" si="48"/>
        <v>0</v>
      </c>
      <c r="CQ65" s="22">
        <f t="shared" ca="1" si="48"/>
        <v>0</v>
      </c>
      <c r="CR65" s="22">
        <f t="shared" ca="1" si="48"/>
        <v>0</v>
      </c>
      <c r="CS65" s="22">
        <f t="shared" ca="1" si="48"/>
        <v>0</v>
      </c>
      <c r="CT65" s="22">
        <f t="shared" ca="1" si="48"/>
        <v>0</v>
      </c>
      <c r="CU65" s="23">
        <f t="shared" ca="1" si="52"/>
        <v>285815.88000000006</v>
      </c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3">
        <f t="shared" ca="1" si="24"/>
        <v>0</v>
      </c>
      <c r="E66" s="22">
        <f t="shared" ca="1" si="45"/>
        <v>0</v>
      </c>
      <c r="F66" s="22">
        <f t="shared" ca="1" si="45"/>
        <v>0</v>
      </c>
      <c r="G66" s="22">
        <f t="shared" ca="1" si="45"/>
        <v>0</v>
      </c>
      <c r="H66" s="22">
        <f t="shared" ca="1" si="45"/>
        <v>0</v>
      </c>
      <c r="I66" s="22">
        <f t="shared" ca="1" si="45"/>
        <v>0</v>
      </c>
      <c r="J66" s="22">
        <f t="shared" ca="1" si="45"/>
        <v>0</v>
      </c>
      <c r="K66" s="22">
        <f t="shared" ca="1" si="45"/>
        <v>0</v>
      </c>
      <c r="L66" s="22">
        <f t="shared" ca="1" si="45"/>
        <v>0</v>
      </c>
      <c r="M66" s="22">
        <f t="shared" ca="1" si="45"/>
        <v>0</v>
      </c>
      <c r="N66" s="22">
        <f t="shared" ca="1" si="45"/>
        <v>0</v>
      </c>
      <c r="O66" s="22">
        <f t="shared" ca="1" si="42"/>
        <v>0</v>
      </c>
      <c r="P66" s="22">
        <f t="shared" ca="1" si="42"/>
        <v>0</v>
      </c>
      <c r="Q66" s="22">
        <f t="shared" ca="1" si="42"/>
        <v>0</v>
      </c>
      <c r="R66" s="22">
        <f t="shared" ca="1" si="42"/>
        <v>0</v>
      </c>
      <c r="S66" s="22">
        <f t="shared" ca="1" si="42"/>
        <v>0</v>
      </c>
      <c r="T66" s="22">
        <f t="shared" ca="1" si="42"/>
        <v>0</v>
      </c>
      <c r="U66" s="22">
        <f t="shared" ca="1" si="42"/>
        <v>0</v>
      </c>
      <c r="V66" s="22">
        <f t="shared" ca="1" si="42"/>
        <v>0</v>
      </c>
      <c r="W66" s="22">
        <f t="shared" ca="1" si="42"/>
        <v>0</v>
      </c>
      <c r="X66" s="22">
        <f t="shared" ca="1" si="42"/>
        <v>0</v>
      </c>
      <c r="Y66" s="22">
        <f t="shared" ca="1" si="42"/>
        <v>0</v>
      </c>
      <c r="Z66" s="22">
        <f t="shared" ca="1" si="42"/>
        <v>0</v>
      </c>
      <c r="AA66" s="22">
        <f t="shared" ca="1" si="42"/>
        <v>0</v>
      </c>
      <c r="AB66" s="22">
        <f t="shared" ca="1" si="42"/>
        <v>0</v>
      </c>
      <c r="AC66" s="22">
        <f t="shared" ca="1" si="42"/>
        <v>0</v>
      </c>
      <c r="AD66" s="22">
        <f t="shared" ca="1" si="42"/>
        <v>0</v>
      </c>
      <c r="AE66" s="22">
        <f t="shared" ca="1" si="46"/>
        <v>0</v>
      </c>
      <c r="AF66" s="22">
        <f t="shared" ca="1" si="46"/>
        <v>0</v>
      </c>
      <c r="AG66" s="22">
        <f t="shared" ca="1" si="46"/>
        <v>0</v>
      </c>
      <c r="AH66" s="22">
        <f t="shared" ca="1" si="46"/>
        <v>0</v>
      </c>
      <c r="AI66" s="22">
        <f t="shared" ca="1" si="46"/>
        <v>0</v>
      </c>
      <c r="AJ66" s="22">
        <f t="shared" ca="1" si="46"/>
        <v>0</v>
      </c>
      <c r="AK66" s="22">
        <f t="shared" ca="1" si="46"/>
        <v>0</v>
      </c>
      <c r="AL66" s="22">
        <f t="shared" ca="1" si="46"/>
        <v>0</v>
      </c>
      <c r="AM66" s="22">
        <f t="shared" ca="1" si="46"/>
        <v>0</v>
      </c>
      <c r="AN66" s="22">
        <f t="shared" ca="1" si="46"/>
        <v>0</v>
      </c>
      <c r="AO66" s="22">
        <f t="shared" ca="1" si="46"/>
        <v>0</v>
      </c>
      <c r="AP66" s="22">
        <f t="shared" ca="1" si="46"/>
        <v>0</v>
      </c>
      <c r="AQ66" s="22">
        <f t="shared" ca="1" si="46"/>
        <v>0</v>
      </c>
      <c r="AR66" s="22">
        <f t="shared" ca="1" si="46"/>
        <v>0</v>
      </c>
      <c r="AS66" s="22">
        <f t="shared" ca="1" si="43"/>
        <v>0</v>
      </c>
      <c r="AT66" s="22">
        <f t="shared" ca="1" si="43"/>
        <v>0</v>
      </c>
      <c r="AU66" s="22">
        <f t="shared" ca="1" si="43"/>
        <v>0</v>
      </c>
      <c r="AV66" s="22">
        <f t="shared" ca="1" si="43"/>
        <v>0</v>
      </c>
      <c r="AW66" s="22">
        <f t="shared" ca="1" si="43"/>
        <v>0</v>
      </c>
      <c r="AX66" s="22">
        <f t="shared" ca="1" si="43"/>
        <v>0</v>
      </c>
      <c r="AY66" s="22">
        <f t="shared" ca="1" si="43"/>
        <v>0</v>
      </c>
      <c r="AZ66" s="22">
        <f t="shared" ca="1" si="43"/>
        <v>0</v>
      </c>
      <c r="BA66" s="22">
        <f t="shared" ca="1" si="40"/>
        <v>0</v>
      </c>
      <c r="BB66" s="22">
        <f t="shared" ca="1" si="40"/>
        <v>0</v>
      </c>
      <c r="BC66" s="22">
        <f t="shared" ca="1" si="40"/>
        <v>0</v>
      </c>
      <c r="BD66" s="22">
        <f t="shared" ca="1" si="40"/>
        <v>0</v>
      </c>
      <c r="BE66" s="22">
        <f t="shared" ca="1" si="40"/>
        <v>0</v>
      </c>
      <c r="BF66" s="22">
        <f t="shared" ca="1" si="40"/>
        <v>0</v>
      </c>
      <c r="BG66" s="22">
        <f t="shared" ca="1" si="40"/>
        <v>0</v>
      </c>
      <c r="BH66" s="22">
        <f t="shared" ca="1" si="40"/>
        <v>0</v>
      </c>
      <c r="BI66" s="22">
        <f t="shared" ca="1" si="40"/>
        <v>0</v>
      </c>
      <c r="BJ66" s="22">
        <f t="shared" ca="1" si="40"/>
        <v>0</v>
      </c>
      <c r="BK66" s="22">
        <f t="shared" ca="1" si="40"/>
        <v>0</v>
      </c>
      <c r="BL66" s="22">
        <f t="shared" ca="1" si="40"/>
        <v>0</v>
      </c>
      <c r="BM66" s="22">
        <f t="shared" ca="1" si="40"/>
        <v>0</v>
      </c>
      <c r="BN66" s="22">
        <f t="shared" ca="1" si="40"/>
        <v>0</v>
      </c>
      <c r="BO66" s="22">
        <f t="shared" ca="1" si="40"/>
        <v>0</v>
      </c>
      <c r="BP66" s="22">
        <f t="shared" ca="1" si="40"/>
        <v>0</v>
      </c>
      <c r="BQ66" s="22">
        <f t="shared" ca="1" si="47"/>
        <v>0</v>
      </c>
      <c r="BR66" s="22">
        <f t="shared" ca="1" si="47"/>
        <v>0</v>
      </c>
      <c r="BS66" s="22">
        <f t="shared" ca="1" si="47"/>
        <v>0</v>
      </c>
      <c r="BT66" s="22">
        <f t="shared" ca="1" si="47"/>
        <v>0</v>
      </c>
      <c r="BU66" s="22">
        <f t="shared" ca="1" si="47"/>
        <v>0</v>
      </c>
      <c r="BV66" s="22">
        <f t="shared" ca="1" si="47"/>
        <v>0</v>
      </c>
      <c r="BW66" s="22">
        <f t="shared" ca="1" si="47"/>
        <v>0</v>
      </c>
      <c r="BX66" s="22">
        <f t="shared" ca="1" si="47"/>
        <v>0</v>
      </c>
      <c r="BY66" s="22">
        <f t="shared" ca="1" si="47"/>
        <v>0</v>
      </c>
      <c r="BZ66" s="22">
        <f t="shared" ca="1" si="47"/>
        <v>0</v>
      </c>
      <c r="CA66" s="22">
        <f t="shared" ca="1" si="47"/>
        <v>0</v>
      </c>
      <c r="CB66" s="22">
        <f t="shared" ca="1" si="47"/>
        <v>0</v>
      </c>
      <c r="CC66" s="22">
        <f t="shared" ca="1" si="47"/>
        <v>0</v>
      </c>
      <c r="CD66" s="22">
        <f t="shared" ca="1" si="47"/>
        <v>0</v>
      </c>
      <c r="CE66" s="22">
        <f t="shared" ca="1" si="47"/>
        <v>0</v>
      </c>
      <c r="CF66" s="22">
        <f t="shared" ca="1" si="47"/>
        <v>0</v>
      </c>
      <c r="CG66" s="22">
        <f t="shared" ca="1" si="44"/>
        <v>0</v>
      </c>
      <c r="CH66" s="22">
        <f t="shared" ca="1" si="44"/>
        <v>0</v>
      </c>
      <c r="CI66" s="23">
        <f t="shared" ca="1" si="25"/>
        <v>0</v>
      </c>
      <c r="CJ66" s="22">
        <f t="shared" ca="1" si="49"/>
        <v>0</v>
      </c>
      <c r="CK66" s="22">
        <f t="shared" ca="1" si="49"/>
        <v>0</v>
      </c>
      <c r="CL66" s="23">
        <f t="shared" ca="1" si="26"/>
        <v>0</v>
      </c>
      <c r="CM66" s="22">
        <f t="shared" ca="1" si="50"/>
        <v>0</v>
      </c>
      <c r="CN66" s="22">
        <f t="shared" ca="1" si="50"/>
        <v>0</v>
      </c>
      <c r="CO66" s="23">
        <f t="shared" ca="1" si="27"/>
        <v>0</v>
      </c>
      <c r="CP66" s="22">
        <f t="shared" ca="1" si="48"/>
        <v>0</v>
      </c>
      <c r="CQ66" s="22">
        <f t="shared" ca="1" si="48"/>
        <v>0</v>
      </c>
      <c r="CR66" s="22">
        <f t="shared" ca="1" si="48"/>
        <v>0</v>
      </c>
      <c r="CS66" s="22">
        <f t="shared" ca="1" si="48"/>
        <v>0</v>
      </c>
      <c r="CT66" s="22">
        <f t="shared" ca="1" si="48"/>
        <v>0</v>
      </c>
      <c r="CU66" s="23">
        <f t="shared" ca="1" si="52"/>
        <v>0</v>
      </c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3">
        <f t="shared" ca="1" si="24"/>
        <v>0</v>
      </c>
      <c r="E67" s="22">
        <f t="shared" ca="1" si="45"/>
        <v>0</v>
      </c>
      <c r="F67" s="22">
        <f t="shared" ca="1" si="45"/>
        <v>0</v>
      </c>
      <c r="G67" s="22">
        <f t="shared" ca="1" si="45"/>
        <v>0</v>
      </c>
      <c r="H67" s="22">
        <f t="shared" ca="1" si="45"/>
        <v>0</v>
      </c>
      <c r="I67" s="22">
        <f t="shared" ca="1" si="45"/>
        <v>0</v>
      </c>
      <c r="J67" s="22">
        <f t="shared" ca="1" si="45"/>
        <v>0</v>
      </c>
      <c r="K67" s="22">
        <f t="shared" ca="1" si="45"/>
        <v>0</v>
      </c>
      <c r="L67" s="22">
        <f t="shared" ca="1" si="45"/>
        <v>0</v>
      </c>
      <c r="M67" s="22">
        <f t="shared" ca="1" si="45"/>
        <v>0</v>
      </c>
      <c r="N67" s="22">
        <f t="shared" ca="1" si="45"/>
        <v>0</v>
      </c>
      <c r="O67" s="22">
        <f t="shared" ca="1" si="42"/>
        <v>0</v>
      </c>
      <c r="P67" s="22">
        <f t="shared" ca="1" si="42"/>
        <v>0</v>
      </c>
      <c r="Q67" s="22">
        <f t="shared" ca="1" si="42"/>
        <v>0</v>
      </c>
      <c r="R67" s="22">
        <f t="shared" ca="1" si="42"/>
        <v>0</v>
      </c>
      <c r="S67" s="22">
        <f t="shared" ca="1" si="42"/>
        <v>0</v>
      </c>
      <c r="T67" s="22">
        <f t="shared" ca="1" si="42"/>
        <v>0</v>
      </c>
      <c r="U67" s="22">
        <f t="shared" ca="1" si="42"/>
        <v>0</v>
      </c>
      <c r="V67" s="22">
        <f t="shared" ca="1" si="42"/>
        <v>0</v>
      </c>
      <c r="W67" s="22">
        <f t="shared" ca="1" si="42"/>
        <v>0</v>
      </c>
      <c r="X67" s="22">
        <f t="shared" ca="1" si="42"/>
        <v>0</v>
      </c>
      <c r="Y67" s="22">
        <f t="shared" ca="1" si="42"/>
        <v>0</v>
      </c>
      <c r="Z67" s="22">
        <f t="shared" ca="1" si="42"/>
        <v>0</v>
      </c>
      <c r="AA67" s="22">
        <f t="shared" ca="1" si="42"/>
        <v>0</v>
      </c>
      <c r="AB67" s="22">
        <f t="shared" ca="1" si="42"/>
        <v>0</v>
      </c>
      <c r="AC67" s="22">
        <f t="shared" ca="1" si="42"/>
        <v>0</v>
      </c>
      <c r="AD67" s="22">
        <f t="shared" ca="1" si="42"/>
        <v>0</v>
      </c>
      <c r="AE67" s="22">
        <f t="shared" ca="1" si="46"/>
        <v>0</v>
      </c>
      <c r="AF67" s="22">
        <f t="shared" ca="1" si="46"/>
        <v>0</v>
      </c>
      <c r="AG67" s="22">
        <f t="shared" ca="1" si="46"/>
        <v>0</v>
      </c>
      <c r="AH67" s="22">
        <f t="shared" ca="1" si="46"/>
        <v>0</v>
      </c>
      <c r="AI67" s="22">
        <f t="shared" ca="1" si="46"/>
        <v>0</v>
      </c>
      <c r="AJ67" s="22">
        <f t="shared" ca="1" si="46"/>
        <v>0</v>
      </c>
      <c r="AK67" s="22">
        <f t="shared" ca="1" si="46"/>
        <v>0</v>
      </c>
      <c r="AL67" s="22">
        <f t="shared" ca="1" si="46"/>
        <v>0</v>
      </c>
      <c r="AM67" s="22">
        <f t="shared" ca="1" si="46"/>
        <v>0</v>
      </c>
      <c r="AN67" s="22">
        <f t="shared" ca="1" si="46"/>
        <v>0</v>
      </c>
      <c r="AO67" s="22">
        <f t="shared" ca="1" si="46"/>
        <v>0</v>
      </c>
      <c r="AP67" s="22">
        <f t="shared" ca="1" si="46"/>
        <v>0</v>
      </c>
      <c r="AQ67" s="22">
        <f t="shared" ca="1" si="46"/>
        <v>0</v>
      </c>
      <c r="AR67" s="22">
        <f t="shared" ca="1" si="46"/>
        <v>0</v>
      </c>
      <c r="AS67" s="22">
        <f t="shared" ca="1" si="43"/>
        <v>0</v>
      </c>
      <c r="AT67" s="22">
        <f t="shared" ca="1" si="43"/>
        <v>0</v>
      </c>
      <c r="AU67" s="22">
        <f t="shared" ca="1" si="43"/>
        <v>0</v>
      </c>
      <c r="AV67" s="22">
        <f t="shared" ca="1" si="43"/>
        <v>0</v>
      </c>
      <c r="AW67" s="22">
        <f t="shared" ca="1" si="43"/>
        <v>0</v>
      </c>
      <c r="AX67" s="22">
        <f t="shared" ca="1" si="43"/>
        <v>0</v>
      </c>
      <c r="AY67" s="22">
        <f t="shared" ca="1" si="43"/>
        <v>0</v>
      </c>
      <c r="AZ67" s="22">
        <f t="shared" ca="1" si="43"/>
        <v>0</v>
      </c>
      <c r="BA67" s="22">
        <f t="shared" ca="1" si="40"/>
        <v>0</v>
      </c>
      <c r="BB67" s="22">
        <f t="shared" ca="1" si="40"/>
        <v>0</v>
      </c>
      <c r="BC67" s="22">
        <f t="shared" ca="1" si="40"/>
        <v>0</v>
      </c>
      <c r="BD67" s="22">
        <f t="shared" ca="1" si="40"/>
        <v>3828749.04</v>
      </c>
      <c r="BE67" s="22">
        <f t="shared" ca="1" si="40"/>
        <v>0</v>
      </c>
      <c r="BF67" s="22">
        <f t="shared" ca="1" si="40"/>
        <v>0</v>
      </c>
      <c r="BG67" s="22">
        <f t="shared" ca="1" si="40"/>
        <v>0</v>
      </c>
      <c r="BH67" s="22">
        <f t="shared" ca="1" si="40"/>
        <v>0</v>
      </c>
      <c r="BI67" s="22">
        <f t="shared" ca="1" si="40"/>
        <v>0</v>
      </c>
      <c r="BJ67" s="22">
        <f t="shared" ca="1" si="40"/>
        <v>0</v>
      </c>
      <c r="BK67" s="22">
        <f t="shared" ca="1" si="40"/>
        <v>0</v>
      </c>
      <c r="BL67" s="22">
        <f t="shared" ca="1" si="40"/>
        <v>0</v>
      </c>
      <c r="BM67" s="22">
        <f t="shared" ca="1" si="40"/>
        <v>0</v>
      </c>
      <c r="BN67" s="22">
        <f t="shared" ca="1" si="40"/>
        <v>0</v>
      </c>
      <c r="BO67" s="22">
        <f t="shared" ca="1" si="40"/>
        <v>0</v>
      </c>
      <c r="BP67" s="22">
        <f t="shared" ca="1" si="40"/>
        <v>0</v>
      </c>
      <c r="BQ67" s="22">
        <f t="shared" ca="1" si="47"/>
        <v>0</v>
      </c>
      <c r="BR67" s="22">
        <f t="shared" ca="1" si="47"/>
        <v>0</v>
      </c>
      <c r="BS67" s="22">
        <f t="shared" ca="1" si="47"/>
        <v>0</v>
      </c>
      <c r="BT67" s="22">
        <f t="shared" ca="1" si="47"/>
        <v>0</v>
      </c>
      <c r="BU67" s="22">
        <f t="shared" ca="1" si="47"/>
        <v>0</v>
      </c>
      <c r="BV67" s="22">
        <f t="shared" ca="1" si="47"/>
        <v>0</v>
      </c>
      <c r="BW67" s="22">
        <f t="shared" ca="1" si="47"/>
        <v>0</v>
      </c>
      <c r="BX67" s="22">
        <f t="shared" ca="1" si="47"/>
        <v>0</v>
      </c>
      <c r="BY67" s="22">
        <f t="shared" ca="1" si="47"/>
        <v>0</v>
      </c>
      <c r="BZ67" s="22">
        <f t="shared" ca="1" si="47"/>
        <v>0</v>
      </c>
      <c r="CA67" s="22">
        <f t="shared" ca="1" si="47"/>
        <v>0</v>
      </c>
      <c r="CB67" s="22">
        <f t="shared" ca="1" si="47"/>
        <v>0</v>
      </c>
      <c r="CC67" s="22">
        <f t="shared" ca="1" si="47"/>
        <v>0</v>
      </c>
      <c r="CD67" s="22">
        <f t="shared" ca="1" si="47"/>
        <v>0</v>
      </c>
      <c r="CE67" s="22">
        <f t="shared" ca="1" si="47"/>
        <v>0</v>
      </c>
      <c r="CF67" s="22">
        <f t="shared" ca="1" si="47"/>
        <v>0</v>
      </c>
      <c r="CG67" s="22">
        <f t="shared" ca="1" si="44"/>
        <v>0</v>
      </c>
      <c r="CH67" s="22">
        <f t="shared" ca="1" si="44"/>
        <v>0</v>
      </c>
      <c r="CI67" s="23">
        <f t="shared" ca="1" si="25"/>
        <v>0</v>
      </c>
      <c r="CJ67" s="22">
        <f t="shared" ca="1" si="49"/>
        <v>0</v>
      </c>
      <c r="CK67" s="22">
        <f t="shared" ca="1" si="49"/>
        <v>0</v>
      </c>
      <c r="CL67" s="23">
        <f t="shared" ca="1" si="26"/>
        <v>0</v>
      </c>
      <c r="CM67" s="22">
        <f t="shared" ca="1" si="50"/>
        <v>0</v>
      </c>
      <c r="CN67" s="22">
        <f t="shared" ca="1" si="50"/>
        <v>0</v>
      </c>
      <c r="CO67" s="23">
        <f t="shared" ca="1" si="27"/>
        <v>0</v>
      </c>
      <c r="CP67" s="22">
        <f t="shared" ca="1" si="48"/>
        <v>0</v>
      </c>
      <c r="CQ67" s="22">
        <f t="shared" ca="1" si="48"/>
        <v>0</v>
      </c>
      <c r="CR67" s="22">
        <f t="shared" ca="1" si="48"/>
        <v>0</v>
      </c>
      <c r="CS67" s="22">
        <f t="shared" ca="1" si="48"/>
        <v>0</v>
      </c>
      <c r="CT67" s="22">
        <f t="shared" ca="1" si="48"/>
        <v>0</v>
      </c>
      <c r="CU67" s="23">
        <f t="shared" ca="1" si="52"/>
        <v>3828749.04</v>
      </c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3">
        <f t="shared" ca="1" si="24"/>
        <v>0</v>
      </c>
      <c r="E68" s="22">
        <f t="shared" ca="1" si="45"/>
        <v>0</v>
      </c>
      <c r="F68" s="22">
        <f t="shared" ca="1" si="45"/>
        <v>0</v>
      </c>
      <c r="G68" s="22">
        <f t="shared" ca="1" si="45"/>
        <v>0</v>
      </c>
      <c r="H68" s="22">
        <f t="shared" ca="1" si="45"/>
        <v>0</v>
      </c>
      <c r="I68" s="22">
        <f t="shared" ca="1" si="45"/>
        <v>0</v>
      </c>
      <c r="J68" s="22">
        <f t="shared" ca="1" si="45"/>
        <v>0</v>
      </c>
      <c r="K68" s="22">
        <f t="shared" ca="1" si="45"/>
        <v>0</v>
      </c>
      <c r="L68" s="22">
        <f t="shared" ca="1" si="45"/>
        <v>0</v>
      </c>
      <c r="M68" s="22">
        <f t="shared" ca="1" si="45"/>
        <v>0</v>
      </c>
      <c r="N68" s="22">
        <f t="shared" ca="1" si="45"/>
        <v>0</v>
      </c>
      <c r="O68" s="22">
        <f t="shared" ca="1" si="42"/>
        <v>0</v>
      </c>
      <c r="P68" s="22">
        <f t="shared" ca="1" si="42"/>
        <v>0</v>
      </c>
      <c r="Q68" s="22">
        <f t="shared" ca="1" si="42"/>
        <v>0</v>
      </c>
      <c r="R68" s="22">
        <f t="shared" ca="1" si="42"/>
        <v>0</v>
      </c>
      <c r="S68" s="22">
        <f t="shared" ca="1" si="42"/>
        <v>0</v>
      </c>
      <c r="T68" s="22">
        <f t="shared" ca="1" si="42"/>
        <v>0</v>
      </c>
      <c r="U68" s="22">
        <f t="shared" ca="1" si="42"/>
        <v>0</v>
      </c>
      <c r="V68" s="22">
        <f t="shared" ca="1" si="42"/>
        <v>0</v>
      </c>
      <c r="W68" s="22">
        <f t="shared" ca="1" si="42"/>
        <v>0</v>
      </c>
      <c r="X68" s="22">
        <f t="shared" ca="1" si="42"/>
        <v>0</v>
      </c>
      <c r="Y68" s="22">
        <f t="shared" ca="1" si="42"/>
        <v>0</v>
      </c>
      <c r="Z68" s="22">
        <f t="shared" ca="1" si="42"/>
        <v>0</v>
      </c>
      <c r="AA68" s="22">
        <f t="shared" ca="1" si="42"/>
        <v>0</v>
      </c>
      <c r="AB68" s="22">
        <f t="shared" ca="1" si="42"/>
        <v>0</v>
      </c>
      <c r="AC68" s="22">
        <f t="shared" ca="1" si="42"/>
        <v>0</v>
      </c>
      <c r="AD68" s="22">
        <f t="shared" ca="1" si="42"/>
        <v>0</v>
      </c>
      <c r="AE68" s="22">
        <f t="shared" ca="1" si="46"/>
        <v>0</v>
      </c>
      <c r="AF68" s="22">
        <f t="shared" ca="1" si="46"/>
        <v>0</v>
      </c>
      <c r="AG68" s="22">
        <f t="shared" ca="1" si="46"/>
        <v>0</v>
      </c>
      <c r="AH68" s="22">
        <f t="shared" ca="1" si="46"/>
        <v>0</v>
      </c>
      <c r="AI68" s="22">
        <f t="shared" ca="1" si="46"/>
        <v>0</v>
      </c>
      <c r="AJ68" s="22">
        <f t="shared" ca="1" si="46"/>
        <v>0</v>
      </c>
      <c r="AK68" s="22">
        <f t="shared" ca="1" si="46"/>
        <v>0</v>
      </c>
      <c r="AL68" s="22">
        <f t="shared" ca="1" si="46"/>
        <v>0</v>
      </c>
      <c r="AM68" s="22">
        <f t="shared" ca="1" si="46"/>
        <v>0</v>
      </c>
      <c r="AN68" s="22">
        <f t="shared" ca="1" si="46"/>
        <v>0</v>
      </c>
      <c r="AO68" s="22">
        <f t="shared" ca="1" si="46"/>
        <v>0</v>
      </c>
      <c r="AP68" s="22">
        <f t="shared" ca="1" si="46"/>
        <v>0</v>
      </c>
      <c r="AQ68" s="22">
        <f t="shared" ca="1" si="46"/>
        <v>0</v>
      </c>
      <c r="AR68" s="22">
        <f t="shared" ca="1" si="46"/>
        <v>0</v>
      </c>
      <c r="AS68" s="22">
        <f t="shared" ca="1" si="43"/>
        <v>0</v>
      </c>
      <c r="AT68" s="22">
        <f t="shared" ca="1" si="43"/>
        <v>0</v>
      </c>
      <c r="AU68" s="22">
        <f t="shared" ca="1" si="43"/>
        <v>0</v>
      </c>
      <c r="AV68" s="22">
        <f t="shared" ca="1" si="43"/>
        <v>0</v>
      </c>
      <c r="AW68" s="22">
        <f t="shared" ca="1" si="43"/>
        <v>0</v>
      </c>
      <c r="AX68" s="22">
        <f t="shared" ca="1" si="43"/>
        <v>0</v>
      </c>
      <c r="AY68" s="22">
        <f t="shared" ca="1" si="43"/>
        <v>0</v>
      </c>
      <c r="AZ68" s="22">
        <f t="shared" ca="1" si="43"/>
        <v>0</v>
      </c>
      <c r="BA68" s="22">
        <f t="shared" ca="1" si="40"/>
        <v>0</v>
      </c>
      <c r="BB68" s="22">
        <f t="shared" ca="1" si="40"/>
        <v>0</v>
      </c>
      <c r="BC68" s="22">
        <f t="shared" ca="1" si="40"/>
        <v>0</v>
      </c>
      <c r="BD68" s="22">
        <f t="shared" ca="1" si="40"/>
        <v>-7.51</v>
      </c>
      <c r="BE68" s="22">
        <f t="shared" ca="1" si="40"/>
        <v>0</v>
      </c>
      <c r="BF68" s="22">
        <f t="shared" ca="1" si="40"/>
        <v>0</v>
      </c>
      <c r="BG68" s="22">
        <f t="shared" ca="1" si="40"/>
        <v>0</v>
      </c>
      <c r="BH68" s="22">
        <f t="shared" ca="1" si="40"/>
        <v>0</v>
      </c>
      <c r="BI68" s="22">
        <f t="shared" ca="1" si="40"/>
        <v>0</v>
      </c>
      <c r="BJ68" s="22">
        <f t="shared" ca="1" si="40"/>
        <v>0</v>
      </c>
      <c r="BK68" s="22">
        <f t="shared" ca="1" si="40"/>
        <v>0</v>
      </c>
      <c r="BL68" s="22">
        <f t="shared" ca="1" si="40"/>
        <v>0</v>
      </c>
      <c r="BM68" s="22">
        <f t="shared" ca="1" si="40"/>
        <v>0</v>
      </c>
      <c r="BN68" s="22">
        <f t="shared" ca="1" si="40"/>
        <v>0</v>
      </c>
      <c r="BO68" s="22">
        <f t="shared" ca="1" si="40"/>
        <v>0</v>
      </c>
      <c r="BP68" s="22">
        <f t="shared" ref="BM68:CB76" ca="1" si="53">IFERROR(INDIRECT("'"&amp;$B$2&amp;"'!"&amp;ADDRESS(MATCH($B68,INDIRECT("'"&amp;$B$2&amp;"'!$B$1:$B$1095"),0),MATCH(BP$5,INDIRECT("'"&amp;$B$2&amp;"'!5:5"),0))),0)</f>
        <v>0</v>
      </c>
      <c r="BQ68" s="22">
        <f t="shared" ca="1" si="53"/>
        <v>0</v>
      </c>
      <c r="BR68" s="22">
        <f t="shared" ca="1" si="53"/>
        <v>0</v>
      </c>
      <c r="BS68" s="22">
        <f t="shared" ca="1" si="53"/>
        <v>0</v>
      </c>
      <c r="BT68" s="22">
        <f t="shared" ca="1" si="53"/>
        <v>0</v>
      </c>
      <c r="BU68" s="22">
        <f t="shared" ca="1" si="53"/>
        <v>0</v>
      </c>
      <c r="BV68" s="22">
        <f t="shared" ca="1" si="53"/>
        <v>0</v>
      </c>
      <c r="BW68" s="22">
        <f t="shared" ca="1" si="47"/>
        <v>0</v>
      </c>
      <c r="BX68" s="22">
        <f t="shared" ca="1" si="47"/>
        <v>0</v>
      </c>
      <c r="BY68" s="22">
        <f t="shared" ca="1" si="47"/>
        <v>0</v>
      </c>
      <c r="BZ68" s="22">
        <f t="shared" ca="1" si="47"/>
        <v>0</v>
      </c>
      <c r="CA68" s="22">
        <f t="shared" ca="1" si="47"/>
        <v>0</v>
      </c>
      <c r="CB68" s="22">
        <f t="shared" ca="1" si="47"/>
        <v>0</v>
      </c>
      <c r="CC68" s="22">
        <f t="shared" ca="1" si="47"/>
        <v>0</v>
      </c>
      <c r="CD68" s="22">
        <f t="shared" ca="1" si="47"/>
        <v>0</v>
      </c>
      <c r="CE68" s="22">
        <f t="shared" ca="1" si="47"/>
        <v>0</v>
      </c>
      <c r="CF68" s="22">
        <f t="shared" ca="1" si="47"/>
        <v>0</v>
      </c>
      <c r="CG68" s="22">
        <f t="shared" ca="1" si="44"/>
        <v>0</v>
      </c>
      <c r="CH68" s="22">
        <f t="shared" ca="1" si="44"/>
        <v>0</v>
      </c>
      <c r="CI68" s="23">
        <f t="shared" ca="1" si="25"/>
        <v>0</v>
      </c>
      <c r="CJ68" s="22">
        <f t="shared" ca="1" si="49"/>
        <v>0</v>
      </c>
      <c r="CK68" s="22">
        <f t="shared" ca="1" si="49"/>
        <v>0</v>
      </c>
      <c r="CL68" s="23">
        <f t="shared" ca="1" si="26"/>
        <v>0</v>
      </c>
      <c r="CM68" s="22">
        <f t="shared" ca="1" si="50"/>
        <v>0</v>
      </c>
      <c r="CN68" s="22">
        <f t="shared" ca="1" si="50"/>
        <v>0</v>
      </c>
      <c r="CO68" s="23">
        <f t="shared" ca="1" si="27"/>
        <v>0</v>
      </c>
      <c r="CP68" s="22">
        <f t="shared" ca="1" si="48"/>
        <v>0</v>
      </c>
      <c r="CQ68" s="22">
        <f t="shared" ca="1" si="48"/>
        <v>0</v>
      </c>
      <c r="CR68" s="22">
        <f t="shared" ca="1" si="48"/>
        <v>0</v>
      </c>
      <c r="CS68" s="22">
        <f t="shared" ca="1" si="48"/>
        <v>0</v>
      </c>
      <c r="CT68" s="22">
        <f t="shared" ca="1" si="48"/>
        <v>0</v>
      </c>
      <c r="CU68" s="23">
        <f t="shared" ca="1" si="52"/>
        <v>-7.51</v>
      </c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3">
        <f t="shared" ca="1" si="24"/>
        <v>0</v>
      </c>
      <c r="E69" s="22">
        <f t="shared" ca="1" si="45"/>
        <v>0</v>
      </c>
      <c r="F69" s="22">
        <f t="shared" ca="1" si="45"/>
        <v>0</v>
      </c>
      <c r="G69" s="22">
        <f t="shared" ca="1" si="45"/>
        <v>0</v>
      </c>
      <c r="H69" s="22">
        <f t="shared" ca="1" si="45"/>
        <v>0</v>
      </c>
      <c r="I69" s="22">
        <f t="shared" ca="1" si="45"/>
        <v>0</v>
      </c>
      <c r="J69" s="22">
        <f t="shared" ca="1" si="45"/>
        <v>0</v>
      </c>
      <c r="K69" s="22">
        <f t="shared" ca="1" si="45"/>
        <v>0</v>
      </c>
      <c r="L69" s="22">
        <f t="shared" ca="1" si="45"/>
        <v>0</v>
      </c>
      <c r="M69" s="22">
        <f t="shared" ca="1" si="45"/>
        <v>0</v>
      </c>
      <c r="N69" s="22">
        <f t="shared" ca="1" si="45"/>
        <v>0</v>
      </c>
      <c r="O69" s="22">
        <f t="shared" ca="1" si="42"/>
        <v>0</v>
      </c>
      <c r="P69" s="22">
        <f t="shared" ca="1" si="42"/>
        <v>0</v>
      </c>
      <c r="Q69" s="22">
        <f t="shared" ca="1" si="42"/>
        <v>0</v>
      </c>
      <c r="R69" s="22">
        <f t="shared" ca="1" si="42"/>
        <v>0</v>
      </c>
      <c r="S69" s="22">
        <f t="shared" ca="1" si="42"/>
        <v>0</v>
      </c>
      <c r="T69" s="22">
        <f t="shared" ca="1" si="42"/>
        <v>0</v>
      </c>
      <c r="U69" s="22">
        <f t="shared" ca="1" si="42"/>
        <v>0</v>
      </c>
      <c r="V69" s="22">
        <f t="shared" ca="1" si="42"/>
        <v>0</v>
      </c>
      <c r="W69" s="22">
        <f t="shared" ca="1" si="42"/>
        <v>0</v>
      </c>
      <c r="X69" s="22">
        <f t="shared" ca="1" si="42"/>
        <v>0</v>
      </c>
      <c r="Y69" s="22">
        <f t="shared" ca="1" si="42"/>
        <v>0</v>
      </c>
      <c r="Z69" s="22">
        <f t="shared" ca="1" si="42"/>
        <v>0</v>
      </c>
      <c r="AA69" s="22">
        <f t="shared" ca="1" si="42"/>
        <v>0</v>
      </c>
      <c r="AB69" s="22">
        <f t="shared" ca="1" si="42"/>
        <v>0</v>
      </c>
      <c r="AC69" s="22">
        <f t="shared" ca="1" si="42"/>
        <v>0</v>
      </c>
      <c r="AD69" s="22">
        <f t="shared" ca="1" si="42"/>
        <v>0</v>
      </c>
      <c r="AE69" s="22">
        <f t="shared" ca="1" si="46"/>
        <v>0</v>
      </c>
      <c r="AF69" s="22">
        <f t="shared" ca="1" si="46"/>
        <v>0</v>
      </c>
      <c r="AG69" s="22">
        <f t="shared" ca="1" si="46"/>
        <v>0</v>
      </c>
      <c r="AH69" s="22">
        <f t="shared" ca="1" si="46"/>
        <v>0</v>
      </c>
      <c r="AI69" s="22">
        <f t="shared" ca="1" si="46"/>
        <v>0</v>
      </c>
      <c r="AJ69" s="22">
        <f t="shared" ca="1" si="46"/>
        <v>0</v>
      </c>
      <c r="AK69" s="22">
        <f t="shared" ca="1" si="46"/>
        <v>0</v>
      </c>
      <c r="AL69" s="22">
        <f t="shared" ca="1" si="46"/>
        <v>0</v>
      </c>
      <c r="AM69" s="22">
        <f t="shared" ca="1" si="46"/>
        <v>0</v>
      </c>
      <c r="AN69" s="22">
        <f t="shared" ca="1" si="46"/>
        <v>0</v>
      </c>
      <c r="AO69" s="22">
        <f t="shared" ca="1" si="46"/>
        <v>0</v>
      </c>
      <c r="AP69" s="22">
        <f t="shared" ca="1" si="46"/>
        <v>0</v>
      </c>
      <c r="AQ69" s="22">
        <f t="shared" ca="1" si="46"/>
        <v>0</v>
      </c>
      <c r="AR69" s="22">
        <f t="shared" ca="1" si="46"/>
        <v>0</v>
      </c>
      <c r="AS69" s="22">
        <f t="shared" ca="1" si="43"/>
        <v>0</v>
      </c>
      <c r="AT69" s="22">
        <f t="shared" ca="1" si="43"/>
        <v>0</v>
      </c>
      <c r="AU69" s="22">
        <f t="shared" ca="1" si="43"/>
        <v>0</v>
      </c>
      <c r="AV69" s="22">
        <f t="shared" ca="1" si="43"/>
        <v>0</v>
      </c>
      <c r="AW69" s="22">
        <f t="shared" ca="1" si="43"/>
        <v>0</v>
      </c>
      <c r="AX69" s="22">
        <f t="shared" ca="1" si="43"/>
        <v>0</v>
      </c>
      <c r="AY69" s="22">
        <f t="shared" ca="1" si="43"/>
        <v>0</v>
      </c>
      <c r="AZ69" s="22">
        <f t="shared" ca="1" si="43"/>
        <v>0</v>
      </c>
      <c r="BA69" s="22">
        <f t="shared" ref="BA69:BL76" ca="1" si="54">IFERROR(INDIRECT("'"&amp;$B$2&amp;"'!"&amp;ADDRESS(MATCH($B69,INDIRECT("'"&amp;$B$2&amp;"'!$B$1:$B$1095"),0),MATCH(BA$5,INDIRECT("'"&amp;$B$2&amp;"'!5:5"),0))),0)</f>
        <v>0</v>
      </c>
      <c r="BB69" s="22">
        <f t="shared" ca="1" si="54"/>
        <v>0</v>
      </c>
      <c r="BC69" s="22">
        <f t="shared" ca="1" si="54"/>
        <v>0</v>
      </c>
      <c r="BD69" s="22">
        <f t="shared" ca="1" si="54"/>
        <v>0</v>
      </c>
      <c r="BE69" s="22">
        <f t="shared" ca="1" si="54"/>
        <v>0</v>
      </c>
      <c r="BF69" s="22">
        <f t="shared" ca="1" si="54"/>
        <v>0</v>
      </c>
      <c r="BG69" s="22">
        <f t="shared" ca="1" si="54"/>
        <v>0</v>
      </c>
      <c r="BH69" s="22">
        <f t="shared" ca="1" si="54"/>
        <v>0</v>
      </c>
      <c r="BI69" s="22">
        <f t="shared" ca="1" si="54"/>
        <v>0</v>
      </c>
      <c r="BJ69" s="22">
        <f t="shared" ca="1" si="54"/>
        <v>0</v>
      </c>
      <c r="BK69" s="22">
        <f t="shared" ca="1" si="54"/>
        <v>0</v>
      </c>
      <c r="BL69" s="22">
        <f t="shared" ca="1" si="54"/>
        <v>0</v>
      </c>
      <c r="BM69" s="22">
        <f t="shared" ca="1" si="53"/>
        <v>0</v>
      </c>
      <c r="BN69" s="22">
        <f t="shared" ca="1" si="53"/>
        <v>0</v>
      </c>
      <c r="BO69" s="22">
        <f t="shared" ca="1" si="53"/>
        <v>0</v>
      </c>
      <c r="BP69" s="22">
        <f t="shared" ca="1" si="53"/>
        <v>0</v>
      </c>
      <c r="BQ69" s="22">
        <f t="shared" ca="1" si="53"/>
        <v>0</v>
      </c>
      <c r="BR69" s="22">
        <f t="shared" ca="1" si="53"/>
        <v>0</v>
      </c>
      <c r="BS69" s="22">
        <f t="shared" ca="1" si="53"/>
        <v>0</v>
      </c>
      <c r="BT69" s="22">
        <f t="shared" ca="1" si="53"/>
        <v>0</v>
      </c>
      <c r="BU69" s="22">
        <f t="shared" ca="1" si="53"/>
        <v>0</v>
      </c>
      <c r="BV69" s="22">
        <f t="shared" ca="1" si="53"/>
        <v>0</v>
      </c>
      <c r="BW69" s="22">
        <f t="shared" ca="1" si="47"/>
        <v>0</v>
      </c>
      <c r="BX69" s="22">
        <f t="shared" ca="1" si="47"/>
        <v>0</v>
      </c>
      <c r="BY69" s="22">
        <f t="shared" ca="1" si="47"/>
        <v>0</v>
      </c>
      <c r="BZ69" s="22">
        <f t="shared" ca="1" si="47"/>
        <v>0</v>
      </c>
      <c r="CA69" s="22">
        <f t="shared" ca="1" si="47"/>
        <v>0</v>
      </c>
      <c r="CB69" s="22">
        <f t="shared" ca="1" si="47"/>
        <v>0</v>
      </c>
      <c r="CC69" s="22">
        <f t="shared" ca="1" si="47"/>
        <v>0</v>
      </c>
      <c r="CD69" s="22">
        <f t="shared" ca="1" si="47"/>
        <v>0</v>
      </c>
      <c r="CE69" s="22">
        <f t="shared" ca="1" si="47"/>
        <v>0</v>
      </c>
      <c r="CF69" s="22">
        <f t="shared" ca="1" si="47"/>
        <v>0</v>
      </c>
      <c r="CG69" s="22">
        <f t="shared" ca="1" si="44"/>
        <v>0</v>
      </c>
      <c r="CH69" s="22">
        <f t="shared" ca="1" si="44"/>
        <v>0</v>
      </c>
      <c r="CI69" s="23">
        <f t="shared" ca="1" si="25"/>
        <v>0</v>
      </c>
      <c r="CJ69" s="22">
        <f t="shared" ca="1" si="49"/>
        <v>0</v>
      </c>
      <c r="CK69" s="22">
        <f t="shared" ca="1" si="49"/>
        <v>0</v>
      </c>
      <c r="CL69" s="23">
        <f t="shared" ca="1" si="26"/>
        <v>0</v>
      </c>
      <c r="CM69" s="22">
        <f t="shared" ca="1" si="50"/>
        <v>0</v>
      </c>
      <c r="CN69" s="22">
        <f t="shared" ca="1" si="50"/>
        <v>0</v>
      </c>
      <c r="CO69" s="23">
        <f t="shared" ca="1" si="27"/>
        <v>0</v>
      </c>
      <c r="CP69" s="22">
        <f t="shared" ca="1" si="48"/>
        <v>0</v>
      </c>
      <c r="CQ69" s="22">
        <f t="shared" ca="1" si="48"/>
        <v>0</v>
      </c>
      <c r="CR69" s="22">
        <f t="shared" ca="1" si="48"/>
        <v>0</v>
      </c>
      <c r="CS69" s="22">
        <f t="shared" ca="1" si="48"/>
        <v>0</v>
      </c>
      <c r="CT69" s="22">
        <f t="shared" ca="1" si="48"/>
        <v>0</v>
      </c>
      <c r="CU69" s="23">
        <f t="shared" ca="1" si="52"/>
        <v>0</v>
      </c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3">
        <f t="shared" ca="1" si="24"/>
        <v>0</v>
      </c>
      <c r="E70" s="22">
        <f t="shared" ca="1" si="45"/>
        <v>0</v>
      </c>
      <c r="F70" s="22">
        <f t="shared" ca="1" si="45"/>
        <v>0</v>
      </c>
      <c r="G70" s="22">
        <f t="shared" ca="1" si="45"/>
        <v>0</v>
      </c>
      <c r="H70" s="22">
        <f t="shared" ca="1" si="45"/>
        <v>0</v>
      </c>
      <c r="I70" s="22">
        <f t="shared" ca="1" si="45"/>
        <v>0</v>
      </c>
      <c r="J70" s="22">
        <f t="shared" ca="1" si="45"/>
        <v>0</v>
      </c>
      <c r="K70" s="22">
        <f t="shared" ca="1" si="45"/>
        <v>0</v>
      </c>
      <c r="L70" s="22">
        <f t="shared" ca="1" si="45"/>
        <v>0</v>
      </c>
      <c r="M70" s="22">
        <f t="shared" ca="1" si="45"/>
        <v>0</v>
      </c>
      <c r="N70" s="22">
        <f t="shared" ca="1" si="45"/>
        <v>0</v>
      </c>
      <c r="O70" s="22">
        <f t="shared" ca="1" si="45"/>
        <v>0</v>
      </c>
      <c r="P70" s="22">
        <f t="shared" ca="1" si="45"/>
        <v>0</v>
      </c>
      <c r="Q70" s="22">
        <f t="shared" ca="1" si="45"/>
        <v>0</v>
      </c>
      <c r="R70" s="22">
        <f t="shared" ca="1" si="45"/>
        <v>0</v>
      </c>
      <c r="S70" s="22">
        <f t="shared" ca="1" si="45"/>
        <v>0</v>
      </c>
      <c r="T70" s="22">
        <f t="shared" ca="1" si="45"/>
        <v>0</v>
      </c>
      <c r="U70" s="22">
        <f t="shared" ref="U70:AJ76" ca="1" si="55">IFERROR(INDIRECT("'"&amp;$B$2&amp;"'!"&amp;ADDRESS(MATCH($B70,INDIRECT("'"&amp;$B$2&amp;"'!$B$1:$B$1095"),0),MATCH(U$5,INDIRECT("'"&amp;$B$2&amp;"'!5:5"),0))),0)</f>
        <v>0</v>
      </c>
      <c r="V70" s="22">
        <f t="shared" ca="1" si="55"/>
        <v>0</v>
      </c>
      <c r="W70" s="22">
        <f t="shared" ca="1" si="55"/>
        <v>0</v>
      </c>
      <c r="X70" s="22">
        <f t="shared" ca="1" si="55"/>
        <v>0</v>
      </c>
      <c r="Y70" s="22">
        <f t="shared" ca="1" si="55"/>
        <v>0</v>
      </c>
      <c r="Z70" s="22">
        <f t="shared" ca="1" si="55"/>
        <v>0</v>
      </c>
      <c r="AA70" s="22">
        <f t="shared" ca="1" si="55"/>
        <v>0</v>
      </c>
      <c r="AB70" s="22">
        <f t="shared" ca="1" si="55"/>
        <v>0</v>
      </c>
      <c r="AC70" s="22">
        <f t="shared" ca="1" si="55"/>
        <v>0</v>
      </c>
      <c r="AD70" s="22">
        <f t="shared" ca="1" si="55"/>
        <v>0</v>
      </c>
      <c r="AE70" s="22">
        <f t="shared" ca="1" si="55"/>
        <v>0</v>
      </c>
      <c r="AF70" s="22">
        <f t="shared" ca="1" si="55"/>
        <v>0</v>
      </c>
      <c r="AG70" s="22">
        <f t="shared" ca="1" si="55"/>
        <v>0</v>
      </c>
      <c r="AH70" s="22">
        <f t="shared" ca="1" si="55"/>
        <v>0</v>
      </c>
      <c r="AI70" s="22">
        <f t="shared" ca="1" si="46"/>
        <v>0</v>
      </c>
      <c r="AJ70" s="22">
        <f t="shared" ca="1" si="46"/>
        <v>0</v>
      </c>
      <c r="AK70" s="22">
        <f t="shared" ca="1" si="46"/>
        <v>0</v>
      </c>
      <c r="AL70" s="22">
        <f t="shared" ca="1" si="46"/>
        <v>0</v>
      </c>
      <c r="AM70" s="22">
        <f t="shared" ca="1" si="46"/>
        <v>0</v>
      </c>
      <c r="AN70" s="22">
        <f t="shared" ca="1" si="46"/>
        <v>0</v>
      </c>
      <c r="AO70" s="22">
        <f t="shared" ca="1" si="46"/>
        <v>0</v>
      </c>
      <c r="AP70" s="22">
        <f t="shared" ca="1" si="46"/>
        <v>0</v>
      </c>
      <c r="AQ70" s="22">
        <f t="shared" ca="1" si="46"/>
        <v>0</v>
      </c>
      <c r="AR70" s="22">
        <f t="shared" ca="1" si="46"/>
        <v>0</v>
      </c>
      <c r="AS70" s="22">
        <f t="shared" ca="1" si="46"/>
        <v>0</v>
      </c>
      <c r="AT70" s="22">
        <f t="shared" ca="1" si="46"/>
        <v>0</v>
      </c>
      <c r="AU70" s="22">
        <f t="shared" ref="AS70:BB76" ca="1" si="56">IFERROR(INDIRECT("'"&amp;$B$2&amp;"'!"&amp;ADDRESS(MATCH($B70,INDIRECT("'"&amp;$B$2&amp;"'!$B$1:$B$1095"),0),MATCH(AU$5,INDIRECT("'"&amp;$B$2&amp;"'!5:5"),0))),0)</f>
        <v>0</v>
      </c>
      <c r="AV70" s="22">
        <f t="shared" ca="1" si="56"/>
        <v>0</v>
      </c>
      <c r="AW70" s="22">
        <f t="shared" ca="1" si="56"/>
        <v>0</v>
      </c>
      <c r="AX70" s="22">
        <f t="shared" ca="1" si="56"/>
        <v>0</v>
      </c>
      <c r="AY70" s="22">
        <f t="shared" ca="1" si="56"/>
        <v>0</v>
      </c>
      <c r="AZ70" s="22">
        <f t="shared" ca="1" si="56"/>
        <v>0</v>
      </c>
      <c r="BA70" s="22">
        <f t="shared" ca="1" si="56"/>
        <v>0</v>
      </c>
      <c r="BB70" s="22">
        <f t="shared" ca="1" si="56"/>
        <v>0</v>
      </c>
      <c r="BC70" s="22">
        <f t="shared" ca="1" si="54"/>
        <v>0</v>
      </c>
      <c r="BD70" s="22">
        <f t="shared" ca="1" si="54"/>
        <v>13119.530000000002</v>
      </c>
      <c r="BE70" s="22">
        <f t="shared" ca="1" si="54"/>
        <v>0</v>
      </c>
      <c r="BF70" s="22">
        <f t="shared" ca="1" si="54"/>
        <v>0</v>
      </c>
      <c r="BG70" s="22">
        <f t="shared" ca="1" si="54"/>
        <v>0</v>
      </c>
      <c r="BH70" s="22">
        <f t="shared" ca="1" si="54"/>
        <v>0</v>
      </c>
      <c r="BI70" s="22">
        <f t="shared" ca="1" si="54"/>
        <v>0</v>
      </c>
      <c r="BJ70" s="22">
        <f t="shared" ca="1" si="54"/>
        <v>0</v>
      </c>
      <c r="BK70" s="22">
        <f t="shared" ca="1" si="54"/>
        <v>0</v>
      </c>
      <c r="BL70" s="22">
        <f t="shared" ca="1" si="54"/>
        <v>0</v>
      </c>
      <c r="BM70" s="22">
        <f t="shared" ca="1" si="53"/>
        <v>0</v>
      </c>
      <c r="BN70" s="22">
        <f t="shared" ca="1" si="53"/>
        <v>0</v>
      </c>
      <c r="BO70" s="22">
        <f t="shared" ca="1" si="53"/>
        <v>0</v>
      </c>
      <c r="BP70" s="22">
        <f t="shared" ca="1" si="53"/>
        <v>0</v>
      </c>
      <c r="BQ70" s="22">
        <f t="shared" ca="1" si="53"/>
        <v>0</v>
      </c>
      <c r="BR70" s="22">
        <f t="shared" ca="1" si="53"/>
        <v>0</v>
      </c>
      <c r="BS70" s="22">
        <f t="shared" ca="1" si="53"/>
        <v>0</v>
      </c>
      <c r="BT70" s="22">
        <f t="shared" ca="1" si="53"/>
        <v>0</v>
      </c>
      <c r="BU70" s="22">
        <f t="shared" ca="1" si="53"/>
        <v>0</v>
      </c>
      <c r="BV70" s="22">
        <f t="shared" ca="1" si="53"/>
        <v>0</v>
      </c>
      <c r="BW70" s="22">
        <f t="shared" ca="1" si="47"/>
        <v>0</v>
      </c>
      <c r="BX70" s="22">
        <f t="shared" ca="1" si="47"/>
        <v>0</v>
      </c>
      <c r="BY70" s="22">
        <f t="shared" ca="1" si="47"/>
        <v>0</v>
      </c>
      <c r="BZ70" s="22">
        <f t="shared" ca="1" si="47"/>
        <v>0</v>
      </c>
      <c r="CA70" s="22">
        <f t="shared" ca="1" si="47"/>
        <v>0</v>
      </c>
      <c r="CB70" s="22">
        <f t="shared" ca="1" si="47"/>
        <v>0</v>
      </c>
      <c r="CC70" s="22">
        <f t="shared" ca="1" si="47"/>
        <v>0</v>
      </c>
      <c r="CD70" s="22">
        <f t="shared" ca="1" si="47"/>
        <v>0</v>
      </c>
      <c r="CE70" s="22">
        <f t="shared" ca="1" si="47"/>
        <v>0</v>
      </c>
      <c r="CF70" s="22">
        <f t="shared" ca="1" si="47"/>
        <v>0</v>
      </c>
      <c r="CG70" s="22">
        <f t="shared" ref="CG70:CH70" ca="1" si="57">IFERROR(INDIRECT("'"&amp;$B$2&amp;"'!"&amp;ADDRESS(MATCH($B70,INDIRECT("'"&amp;$B$2&amp;"'!$B$1:$B$1095"),0),MATCH(CG$5,INDIRECT("'"&amp;$B$2&amp;"'!5:5"),0))),0)</f>
        <v>0</v>
      </c>
      <c r="CH70" s="22">
        <f t="shared" ca="1" si="57"/>
        <v>0</v>
      </c>
      <c r="CI70" s="23">
        <f t="shared" ca="1" si="25"/>
        <v>2112662.63</v>
      </c>
      <c r="CJ70" s="22">
        <f t="shared" ca="1" si="49"/>
        <v>0</v>
      </c>
      <c r="CK70" s="22">
        <f t="shared" ca="1" si="49"/>
        <v>0</v>
      </c>
      <c r="CL70" s="23">
        <f t="shared" ca="1" si="26"/>
        <v>2112662.63</v>
      </c>
      <c r="CM70" s="22">
        <f t="shared" ca="1" si="50"/>
        <v>5873.1899999999951</v>
      </c>
      <c r="CN70" s="22">
        <f t="shared" ca="1" si="50"/>
        <v>2106789.44</v>
      </c>
      <c r="CO70" s="23">
        <f t="shared" ca="1" si="27"/>
        <v>0</v>
      </c>
      <c r="CP70" s="22">
        <f t="shared" ca="1" si="48"/>
        <v>0</v>
      </c>
      <c r="CQ70" s="22">
        <f t="shared" ca="1" si="48"/>
        <v>0</v>
      </c>
      <c r="CR70" s="22">
        <f t="shared" ca="1" si="48"/>
        <v>0</v>
      </c>
      <c r="CS70" s="22">
        <f t="shared" ca="1" si="48"/>
        <v>0</v>
      </c>
      <c r="CT70" s="22">
        <f t="shared" ca="1" si="48"/>
        <v>0</v>
      </c>
      <c r="CU70" s="23">
        <f t="shared" ca="1" si="52"/>
        <v>2125782.1599999997</v>
      </c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3">
        <f t="shared" ca="1" si="24"/>
        <v>0</v>
      </c>
      <c r="E71" s="22">
        <f t="shared" ref="E71:T76" ca="1" si="58">IFERROR(INDIRECT("'"&amp;$B$2&amp;"'!"&amp;ADDRESS(MATCH($B71,INDIRECT("'"&amp;$B$2&amp;"'!$B$1:$B$1095"),0),MATCH(E$5,INDIRECT("'"&amp;$B$2&amp;"'!5:5"),0))),0)</f>
        <v>0</v>
      </c>
      <c r="F71" s="22">
        <f t="shared" ca="1" si="58"/>
        <v>0</v>
      </c>
      <c r="G71" s="22">
        <f t="shared" ca="1" si="58"/>
        <v>0</v>
      </c>
      <c r="H71" s="22">
        <f t="shared" ca="1" si="58"/>
        <v>0</v>
      </c>
      <c r="I71" s="22">
        <f t="shared" ca="1" si="58"/>
        <v>0</v>
      </c>
      <c r="J71" s="22">
        <f t="shared" ca="1" si="58"/>
        <v>0</v>
      </c>
      <c r="K71" s="22">
        <f t="shared" ca="1" si="58"/>
        <v>0</v>
      </c>
      <c r="L71" s="22">
        <f t="shared" ca="1" si="58"/>
        <v>0</v>
      </c>
      <c r="M71" s="22">
        <f t="shared" ca="1" si="58"/>
        <v>0</v>
      </c>
      <c r="N71" s="22">
        <f t="shared" ca="1" si="58"/>
        <v>0</v>
      </c>
      <c r="O71" s="22">
        <f t="shared" ca="1" si="58"/>
        <v>0</v>
      </c>
      <c r="P71" s="22">
        <f t="shared" ca="1" si="58"/>
        <v>0</v>
      </c>
      <c r="Q71" s="22">
        <f t="shared" ca="1" si="58"/>
        <v>0</v>
      </c>
      <c r="R71" s="22">
        <f t="shared" ca="1" si="58"/>
        <v>0</v>
      </c>
      <c r="S71" s="22">
        <f t="shared" ca="1" si="58"/>
        <v>0</v>
      </c>
      <c r="T71" s="22">
        <f t="shared" ca="1" si="58"/>
        <v>0</v>
      </c>
      <c r="U71" s="22">
        <f t="shared" ca="1" si="55"/>
        <v>0</v>
      </c>
      <c r="V71" s="22">
        <f t="shared" ca="1" si="55"/>
        <v>0</v>
      </c>
      <c r="W71" s="22">
        <f t="shared" ca="1" si="55"/>
        <v>0</v>
      </c>
      <c r="X71" s="22">
        <f t="shared" ca="1" si="55"/>
        <v>0</v>
      </c>
      <c r="Y71" s="22">
        <f t="shared" ca="1" si="55"/>
        <v>0</v>
      </c>
      <c r="Z71" s="22">
        <f t="shared" ca="1" si="55"/>
        <v>0</v>
      </c>
      <c r="AA71" s="22">
        <f t="shared" ca="1" si="55"/>
        <v>0</v>
      </c>
      <c r="AB71" s="22">
        <f t="shared" ca="1" si="55"/>
        <v>0</v>
      </c>
      <c r="AC71" s="22">
        <f t="shared" ca="1" si="55"/>
        <v>0</v>
      </c>
      <c r="AD71" s="22">
        <f t="shared" ca="1" si="55"/>
        <v>0</v>
      </c>
      <c r="AE71" s="22">
        <f t="shared" ca="1" si="55"/>
        <v>0</v>
      </c>
      <c r="AF71" s="22">
        <f t="shared" ca="1" si="55"/>
        <v>0</v>
      </c>
      <c r="AG71" s="22">
        <f t="shared" ca="1" si="55"/>
        <v>0</v>
      </c>
      <c r="AH71" s="22">
        <f t="shared" ca="1" si="55"/>
        <v>0</v>
      </c>
      <c r="AI71" s="22">
        <f t="shared" ca="1" si="55"/>
        <v>0</v>
      </c>
      <c r="AJ71" s="22">
        <f t="shared" ca="1" si="55"/>
        <v>0</v>
      </c>
      <c r="AK71" s="22">
        <f t="shared" ref="AI71:AR76" ca="1" si="59">IFERROR(INDIRECT("'"&amp;$B$2&amp;"'!"&amp;ADDRESS(MATCH($B71,INDIRECT("'"&amp;$B$2&amp;"'!$B$1:$B$1095"),0),MATCH(AK$5,INDIRECT("'"&amp;$B$2&amp;"'!5:5"),0))),0)</f>
        <v>0</v>
      </c>
      <c r="AL71" s="22">
        <f t="shared" ca="1" si="59"/>
        <v>0</v>
      </c>
      <c r="AM71" s="22">
        <f t="shared" ca="1" si="59"/>
        <v>0</v>
      </c>
      <c r="AN71" s="22">
        <f t="shared" ca="1" si="59"/>
        <v>0</v>
      </c>
      <c r="AO71" s="22">
        <f t="shared" ca="1" si="59"/>
        <v>0</v>
      </c>
      <c r="AP71" s="22">
        <f t="shared" ca="1" si="59"/>
        <v>0</v>
      </c>
      <c r="AQ71" s="22">
        <f t="shared" ca="1" si="59"/>
        <v>0</v>
      </c>
      <c r="AR71" s="22">
        <f t="shared" ca="1" si="59"/>
        <v>0</v>
      </c>
      <c r="AS71" s="22">
        <f t="shared" ca="1" si="56"/>
        <v>0</v>
      </c>
      <c r="AT71" s="22">
        <f t="shared" ca="1" si="56"/>
        <v>0</v>
      </c>
      <c r="AU71" s="22">
        <f t="shared" ca="1" si="56"/>
        <v>0</v>
      </c>
      <c r="AV71" s="22">
        <f t="shared" ca="1" si="56"/>
        <v>0</v>
      </c>
      <c r="AW71" s="22">
        <f t="shared" ca="1" si="56"/>
        <v>0</v>
      </c>
      <c r="AX71" s="22">
        <f t="shared" ca="1" si="56"/>
        <v>0</v>
      </c>
      <c r="AY71" s="22">
        <f t="shared" ca="1" si="56"/>
        <v>0</v>
      </c>
      <c r="AZ71" s="22">
        <f t="shared" ca="1" si="56"/>
        <v>0</v>
      </c>
      <c r="BA71" s="22">
        <f t="shared" ca="1" si="56"/>
        <v>0</v>
      </c>
      <c r="BB71" s="22">
        <f t="shared" ca="1" si="56"/>
        <v>0</v>
      </c>
      <c r="BC71" s="22">
        <f t="shared" ca="1" si="54"/>
        <v>0</v>
      </c>
      <c r="BD71" s="22">
        <f t="shared" ca="1" si="54"/>
        <v>26445.455754999999</v>
      </c>
      <c r="BE71" s="22">
        <f t="shared" ca="1" si="54"/>
        <v>0</v>
      </c>
      <c r="BF71" s="22">
        <f t="shared" ca="1" si="54"/>
        <v>0</v>
      </c>
      <c r="BG71" s="22">
        <f t="shared" ca="1" si="54"/>
        <v>0</v>
      </c>
      <c r="BH71" s="22">
        <f t="shared" ca="1" si="54"/>
        <v>0</v>
      </c>
      <c r="BI71" s="22">
        <f t="shared" ca="1" si="54"/>
        <v>0</v>
      </c>
      <c r="BJ71" s="22">
        <f t="shared" ca="1" si="54"/>
        <v>0</v>
      </c>
      <c r="BK71" s="22">
        <f t="shared" ca="1" si="54"/>
        <v>0</v>
      </c>
      <c r="BL71" s="22">
        <f t="shared" ca="1" si="54"/>
        <v>0</v>
      </c>
      <c r="BM71" s="22">
        <f t="shared" ca="1" si="53"/>
        <v>0</v>
      </c>
      <c r="BN71" s="22">
        <f t="shared" ca="1" si="53"/>
        <v>0</v>
      </c>
      <c r="BO71" s="22">
        <f t="shared" ca="1" si="53"/>
        <v>0</v>
      </c>
      <c r="BP71" s="22">
        <f t="shared" ca="1" si="53"/>
        <v>0</v>
      </c>
      <c r="BQ71" s="22">
        <f t="shared" ca="1" si="53"/>
        <v>0</v>
      </c>
      <c r="BR71" s="22">
        <f t="shared" ca="1" si="53"/>
        <v>0</v>
      </c>
      <c r="BS71" s="22">
        <f t="shared" ca="1" si="53"/>
        <v>0</v>
      </c>
      <c r="BT71" s="22">
        <f t="shared" ca="1" si="53"/>
        <v>0</v>
      </c>
      <c r="BU71" s="22">
        <f t="shared" ca="1" si="53"/>
        <v>0</v>
      </c>
      <c r="BV71" s="22">
        <f t="shared" ca="1" si="53"/>
        <v>0</v>
      </c>
      <c r="BW71" s="22">
        <f t="shared" ca="1" si="53"/>
        <v>0</v>
      </c>
      <c r="BX71" s="22">
        <f t="shared" ca="1" si="53"/>
        <v>0</v>
      </c>
      <c r="BY71" s="22">
        <f t="shared" ca="1" si="53"/>
        <v>0</v>
      </c>
      <c r="BZ71" s="22">
        <f t="shared" ca="1" si="53"/>
        <v>0</v>
      </c>
      <c r="CA71" s="22">
        <f t="shared" ca="1" si="53"/>
        <v>0</v>
      </c>
      <c r="CB71" s="22">
        <f t="shared" ca="1" si="53"/>
        <v>0</v>
      </c>
      <c r="CC71" s="22">
        <f t="shared" ref="CC71:CH76" ca="1" si="60">IFERROR(INDIRECT("'"&amp;$B$2&amp;"'!"&amp;ADDRESS(MATCH($B71,INDIRECT("'"&amp;$B$2&amp;"'!$B$1:$B$1095"),0),MATCH(CC$5,INDIRECT("'"&amp;$B$2&amp;"'!5:5"),0))),0)</f>
        <v>0</v>
      </c>
      <c r="CD71" s="22">
        <f t="shared" ca="1" si="60"/>
        <v>0</v>
      </c>
      <c r="CE71" s="22">
        <f t="shared" ca="1" si="60"/>
        <v>0</v>
      </c>
      <c r="CF71" s="22">
        <f t="shared" ca="1" si="60"/>
        <v>0</v>
      </c>
      <c r="CG71" s="22">
        <f t="shared" ca="1" si="60"/>
        <v>0</v>
      </c>
      <c r="CH71" s="22">
        <f t="shared" ca="1" si="60"/>
        <v>0</v>
      </c>
      <c r="CI71" s="23">
        <f t="shared" ca="1" si="25"/>
        <v>0</v>
      </c>
      <c r="CJ71" s="22">
        <f t="shared" ca="1" si="49"/>
        <v>0</v>
      </c>
      <c r="CK71" s="22">
        <f t="shared" ca="1" si="49"/>
        <v>0</v>
      </c>
      <c r="CL71" s="23">
        <f t="shared" ca="1" si="26"/>
        <v>0</v>
      </c>
      <c r="CM71" s="22">
        <f t="shared" ca="1" si="50"/>
        <v>0</v>
      </c>
      <c r="CN71" s="22">
        <f t="shared" ca="1" si="50"/>
        <v>0</v>
      </c>
      <c r="CO71" s="23">
        <f t="shared" ca="1" si="27"/>
        <v>0</v>
      </c>
      <c r="CP71" s="22">
        <f t="shared" ref="CP71:CT76" ca="1" si="61">IFERROR(INDIRECT("'"&amp;$B$2&amp;"'!"&amp;ADDRESS(MATCH($B71,INDIRECT("'"&amp;$B$2&amp;"'!$B$1:$B$1095"),0),MATCH(CP$5,INDIRECT("'"&amp;$B$2&amp;"'!5:5"),0))),0)</f>
        <v>0</v>
      </c>
      <c r="CQ71" s="22">
        <f t="shared" ca="1" si="61"/>
        <v>0</v>
      </c>
      <c r="CR71" s="22">
        <f t="shared" ca="1" si="61"/>
        <v>0</v>
      </c>
      <c r="CS71" s="22">
        <f t="shared" ca="1" si="61"/>
        <v>0</v>
      </c>
      <c r="CT71" s="22">
        <f t="shared" ca="1" si="61"/>
        <v>0</v>
      </c>
      <c r="CU71" s="23">
        <f t="shared" ca="1" si="52"/>
        <v>26445.455754999999</v>
      </c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3">
        <f t="shared" ca="1" si="24"/>
        <v>0</v>
      </c>
      <c r="E72" s="22">
        <f t="shared" ca="1" si="58"/>
        <v>0</v>
      </c>
      <c r="F72" s="22">
        <f t="shared" ca="1" si="58"/>
        <v>0</v>
      </c>
      <c r="G72" s="22">
        <f t="shared" ca="1" si="58"/>
        <v>0</v>
      </c>
      <c r="H72" s="22">
        <f t="shared" ca="1" si="58"/>
        <v>0</v>
      </c>
      <c r="I72" s="22">
        <f t="shared" ca="1" si="58"/>
        <v>0</v>
      </c>
      <c r="J72" s="22">
        <f t="shared" ca="1" si="58"/>
        <v>0</v>
      </c>
      <c r="K72" s="22">
        <f t="shared" ca="1" si="58"/>
        <v>0</v>
      </c>
      <c r="L72" s="22">
        <f t="shared" ca="1" si="58"/>
        <v>0</v>
      </c>
      <c r="M72" s="22">
        <f t="shared" ca="1" si="58"/>
        <v>0</v>
      </c>
      <c r="N72" s="22">
        <f t="shared" ca="1" si="58"/>
        <v>0</v>
      </c>
      <c r="O72" s="22">
        <f t="shared" ca="1" si="58"/>
        <v>0</v>
      </c>
      <c r="P72" s="22">
        <f t="shared" ca="1" si="58"/>
        <v>0</v>
      </c>
      <c r="Q72" s="22">
        <f t="shared" ca="1" si="58"/>
        <v>0</v>
      </c>
      <c r="R72" s="22">
        <f t="shared" ca="1" si="58"/>
        <v>0</v>
      </c>
      <c r="S72" s="22">
        <f t="shared" ca="1" si="58"/>
        <v>0</v>
      </c>
      <c r="T72" s="22">
        <f t="shared" ca="1" si="58"/>
        <v>0</v>
      </c>
      <c r="U72" s="22">
        <f t="shared" ca="1" si="55"/>
        <v>0</v>
      </c>
      <c r="V72" s="22">
        <f t="shared" ca="1" si="55"/>
        <v>0</v>
      </c>
      <c r="W72" s="22">
        <f t="shared" ca="1" si="55"/>
        <v>0</v>
      </c>
      <c r="X72" s="22">
        <f t="shared" ca="1" si="55"/>
        <v>0</v>
      </c>
      <c r="Y72" s="22">
        <f t="shared" ca="1" si="55"/>
        <v>0</v>
      </c>
      <c r="Z72" s="22">
        <f t="shared" ca="1" si="55"/>
        <v>0</v>
      </c>
      <c r="AA72" s="22">
        <f t="shared" ca="1" si="55"/>
        <v>0</v>
      </c>
      <c r="AB72" s="22">
        <f t="shared" ca="1" si="55"/>
        <v>0</v>
      </c>
      <c r="AC72" s="22">
        <f t="shared" ca="1" si="55"/>
        <v>0</v>
      </c>
      <c r="AD72" s="22">
        <f t="shared" ca="1" si="55"/>
        <v>0</v>
      </c>
      <c r="AE72" s="22">
        <f t="shared" ca="1" si="55"/>
        <v>0</v>
      </c>
      <c r="AF72" s="22">
        <f t="shared" ca="1" si="55"/>
        <v>0</v>
      </c>
      <c r="AG72" s="22">
        <f t="shared" ca="1" si="55"/>
        <v>0</v>
      </c>
      <c r="AH72" s="22">
        <f t="shared" ca="1" si="55"/>
        <v>0</v>
      </c>
      <c r="AI72" s="22">
        <f t="shared" ca="1" si="59"/>
        <v>0</v>
      </c>
      <c r="AJ72" s="22">
        <f t="shared" ca="1" si="59"/>
        <v>0</v>
      </c>
      <c r="AK72" s="22">
        <f t="shared" ca="1" si="59"/>
        <v>0</v>
      </c>
      <c r="AL72" s="22">
        <f t="shared" ca="1" si="59"/>
        <v>0</v>
      </c>
      <c r="AM72" s="22">
        <f t="shared" ca="1" si="59"/>
        <v>0</v>
      </c>
      <c r="AN72" s="22">
        <f t="shared" ca="1" si="59"/>
        <v>0</v>
      </c>
      <c r="AO72" s="22">
        <f t="shared" ca="1" si="59"/>
        <v>0</v>
      </c>
      <c r="AP72" s="22">
        <f t="shared" ca="1" si="59"/>
        <v>0</v>
      </c>
      <c r="AQ72" s="22">
        <f t="shared" ca="1" si="59"/>
        <v>0</v>
      </c>
      <c r="AR72" s="22">
        <f t="shared" ca="1" si="59"/>
        <v>0</v>
      </c>
      <c r="AS72" s="22">
        <f t="shared" ca="1" si="56"/>
        <v>0</v>
      </c>
      <c r="AT72" s="22">
        <f t="shared" ca="1" si="56"/>
        <v>0</v>
      </c>
      <c r="AU72" s="22">
        <f t="shared" ca="1" si="56"/>
        <v>0</v>
      </c>
      <c r="AV72" s="22">
        <f t="shared" ca="1" si="56"/>
        <v>0</v>
      </c>
      <c r="AW72" s="22">
        <f t="shared" ca="1" si="56"/>
        <v>0</v>
      </c>
      <c r="AX72" s="22">
        <f t="shared" ca="1" si="56"/>
        <v>0</v>
      </c>
      <c r="AY72" s="22">
        <f t="shared" ca="1" si="56"/>
        <v>0</v>
      </c>
      <c r="AZ72" s="22">
        <f t="shared" ca="1" si="56"/>
        <v>0</v>
      </c>
      <c r="BA72" s="22">
        <f t="shared" ca="1" si="56"/>
        <v>0</v>
      </c>
      <c r="BB72" s="22">
        <f t="shared" ca="1" si="56"/>
        <v>0</v>
      </c>
      <c r="BC72" s="22">
        <f t="shared" ca="1" si="54"/>
        <v>0</v>
      </c>
      <c r="BD72" s="22">
        <f t="shared" ca="1" si="54"/>
        <v>450.69</v>
      </c>
      <c r="BE72" s="22">
        <f t="shared" ca="1" si="54"/>
        <v>0</v>
      </c>
      <c r="BF72" s="22">
        <f t="shared" ca="1" si="54"/>
        <v>0</v>
      </c>
      <c r="BG72" s="22">
        <f t="shared" ca="1" si="54"/>
        <v>0</v>
      </c>
      <c r="BH72" s="22">
        <f t="shared" ca="1" si="54"/>
        <v>0</v>
      </c>
      <c r="BI72" s="22">
        <f t="shared" ca="1" si="54"/>
        <v>0</v>
      </c>
      <c r="BJ72" s="22">
        <f t="shared" ca="1" si="54"/>
        <v>0</v>
      </c>
      <c r="BK72" s="22">
        <f t="shared" ca="1" si="54"/>
        <v>0</v>
      </c>
      <c r="BL72" s="22">
        <f t="shared" ca="1" si="54"/>
        <v>0</v>
      </c>
      <c r="BM72" s="22">
        <f t="shared" ca="1" si="53"/>
        <v>0</v>
      </c>
      <c r="BN72" s="22">
        <f t="shared" ca="1" si="53"/>
        <v>0</v>
      </c>
      <c r="BO72" s="22">
        <f t="shared" ca="1" si="53"/>
        <v>0</v>
      </c>
      <c r="BP72" s="22">
        <f t="shared" ca="1" si="53"/>
        <v>0</v>
      </c>
      <c r="BQ72" s="22">
        <f t="shared" ca="1" si="53"/>
        <v>0</v>
      </c>
      <c r="BR72" s="22">
        <f t="shared" ca="1" si="53"/>
        <v>0</v>
      </c>
      <c r="BS72" s="22">
        <f t="shared" ca="1" si="53"/>
        <v>0</v>
      </c>
      <c r="BT72" s="22">
        <f t="shared" ca="1" si="53"/>
        <v>0</v>
      </c>
      <c r="BU72" s="22">
        <f t="shared" ca="1" si="53"/>
        <v>0</v>
      </c>
      <c r="BV72" s="22">
        <f t="shared" ca="1" si="53"/>
        <v>0</v>
      </c>
      <c r="BW72" s="22">
        <f t="shared" ca="1" si="53"/>
        <v>0</v>
      </c>
      <c r="BX72" s="22">
        <f t="shared" ca="1" si="53"/>
        <v>0</v>
      </c>
      <c r="BY72" s="22">
        <f t="shared" ca="1" si="53"/>
        <v>0</v>
      </c>
      <c r="BZ72" s="22">
        <f t="shared" ca="1" si="53"/>
        <v>0</v>
      </c>
      <c r="CA72" s="22">
        <f t="shared" ca="1" si="53"/>
        <v>0</v>
      </c>
      <c r="CB72" s="22">
        <f t="shared" ca="1" si="53"/>
        <v>0</v>
      </c>
      <c r="CC72" s="22">
        <f t="shared" ca="1" si="60"/>
        <v>0</v>
      </c>
      <c r="CD72" s="22">
        <f t="shared" ca="1" si="60"/>
        <v>0</v>
      </c>
      <c r="CE72" s="22">
        <f t="shared" ca="1" si="60"/>
        <v>0</v>
      </c>
      <c r="CF72" s="22">
        <f t="shared" ca="1" si="60"/>
        <v>0</v>
      </c>
      <c r="CG72" s="22">
        <f t="shared" ca="1" si="60"/>
        <v>0</v>
      </c>
      <c r="CH72" s="22">
        <f t="shared" ca="1" si="60"/>
        <v>0</v>
      </c>
      <c r="CI72" s="23">
        <f t="shared" ca="1" si="25"/>
        <v>1166883.0900000005</v>
      </c>
      <c r="CJ72" s="22">
        <f t="shared" ca="1" si="49"/>
        <v>0</v>
      </c>
      <c r="CK72" s="22">
        <f t="shared" ca="1" si="49"/>
        <v>0</v>
      </c>
      <c r="CL72" s="23">
        <f t="shared" ca="1" si="26"/>
        <v>1166883.0900000005</v>
      </c>
      <c r="CM72" s="22">
        <f t="shared" ca="1" si="50"/>
        <v>15932.66</v>
      </c>
      <c r="CN72" s="22">
        <f t="shared" ca="1" si="50"/>
        <v>1150950.4300000006</v>
      </c>
      <c r="CO72" s="23">
        <f t="shared" ca="1" si="27"/>
        <v>0</v>
      </c>
      <c r="CP72" s="22">
        <f t="shared" ca="1" si="61"/>
        <v>0</v>
      </c>
      <c r="CQ72" s="22">
        <f t="shared" ca="1" si="61"/>
        <v>0</v>
      </c>
      <c r="CR72" s="22">
        <f t="shared" ca="1" si="61"/>
        <v>0</v>
      </c>
      <c r="CS72" s="22">
        <f t="shared" ca="1" si="61"/>
        <v>0</v>
      </c>
      <c r="CT72" s="22">
        <f t="shared" ca="1" si="61"/>
        <v>0</v>
      </c>
      <c r="CU72" s="23">
        <f t="shared" ca="1" si="52"/>
        <v>1167333.7800000005</v>
      </c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3">
        <f t="shared" ca="1" si="24"/>
        <v>0</v>
      </c>
      <c r="E73" s="22">
        <f t="shared" ca="1" si="58"/>
        <v>0</v>
      </c>
      <c r="F73" s="22">
        <f t="shared" ca="1" si="58"/>
        <v>0</v>
      </c>
      <c r="G73" s="22">
        <f t="shared" ca="1" si="58"/>
        <v>0</v>
      </c>
      <c r="H73" s="22">
        <f t="shared" ca="1" si="58"/>
        <v>0</v>
      </c>
      <c r="I73" s="22">
        <f t="shared" ca="1" si="58"/>
        <v>0</v>
      </c>
      <c r="J73" s="22">
        <f t="shared" ca="1" si="58"/>
        <v>0</v>
      </c>
      <c r="K73" s="22">
        <f t="shared" ca="1" si="58"/>
        <v>0</v>
      </c>
      <c r="L73" s="22">
        <f t="shared" ca="1" si="58"/>
        <v>0</v>
      </c>
      <c r="M73" s="22">
        <f t="shared" ca="1" si="58"/>
        <v>0</v>
      </c>
      <c r="N73" s="22">
        <f t="shared" ca="1" si="58"/>
        <v>0</v>
      </c>
      <c r="O73" s="22">
        <f t="shared" ca="1" si="58"/>
        <v>0</v>
      </c>
      <c r="P73" s="22">
        <f t="shared" ca="1" si="58"/>
        <v>0</v>
      </c>
      <c r="Q73" s="22">
        <f t="shared" ca="1" si="58"/>
        <v>0</v>
      </c>
      <c r="R73" s="22">
        <f t="shared" ca="1" si="58"/>
        <v>0</v>
      </c>
      <c r="S73" s="22">
        <f t="shared" ca="1" si="58"/>
        <v>0</v>
      </c>
      <c r="T73" s="22">
        <f t="shared" ca="1" si="58"/>
        <v>0</v>
      </c>
      <c r="U73" s="22">
        <f t="shared" ca="1" si="55"/>
        <v>0</v>
      </c>
      <c r="V73" s="22">
        <f t="shared" ca="1" si="55"/>
        <v>0</v>
      </c>
      <c r="W73" s="22">
        <f t="shared" ca="1" si="55"/>
        <v>0</v>
      </c>
      <c r="X73" s="22">
        <f t="shared" ca="1" si="55"/>
        <v>0</v>
      </c>
      <c r="Y73" s="22">
        <f t="shared" ca="1" si="55"/>
        <v>0</v>
      </c>
      <c r="Z73" s="22">
        <f t="shared" ca="1" si="55"/>
        <v>0</v>
      </c>
      <c r="AA73" s="22">
        <f t="shared" ca="1" si="55"/>
        <v>0</v>
      </c>
      <c r="AB73" s="22">
        <f t="shared" ca="1" si="55"/>
        <v>0</v>
      </c>
      <c r="AC73" s="22">
        <f t="shared" ca="1" si="55"/>
        <v>0</v>
      </c>
      <c r="AD73" s="22">
        <f t="shared" ca="1" si="55"/>
        <v>0</v>
      </c>
      <c r="AE73" s="22">
        <f t="shared" ca="1" si="55"/>
        <v>0</v>
      </c>
      <c r="AF73" s="22">
        <f t="shared" ca="1" si="55"/>
        <v>0</v>
      </c>
      <c r="AG73" s="22">
        <f t="shared" ca="1" si="55"/>
        <v>0</v>
      </c>
      <c r="AH73" s="22">
        <f t="shared" ca="1" si="55"/>
        <v>0</v>
      </c>
      <c r="AI73" s="22">
        <f t="shared" ca="1" si="59"/>
        <v>0</v>
      </c>
      <c r="AJ73" s="22">
        <f t="shared" ca="1" si="59"/>
        <v>0</v>
      </c>
      <c r="AK73" s="22">
        <f t="shared" ca="1" si="59"/>
        <v>0</v>
      </c>
      <c r="AL73" s="22">
        <f t="shared" ca="1" si="59"/>
        <v>0</v>
      </c>
      <c r="AM73" s="22">
        <f t="shared" ca="1" si="59"/>
        <v>0</v>
      </c>
      <c r="AN73" s="22">
        <f t="shared" ca="1" si="59"/>
        <v>0</v>
      </c>
      <c r="AO73" s="22">
        <f t="shared" ca="1" si="59"/>
        <v>0</v>
      </c>
      <c r="AP73" s="22">
        <f t="shared" ca="1" si="59"/>
        <v>0</v>
      </c>
      <c r="AQ73" s="22">
        <f t="shared" ca="1" si="59"/>
        <v>0</v>
      </c>
      <c r="AR73" s="22">
        <f t="shared" ca="1" si="59"/>
        <v>0</v>
      </c>
      <c r="AS73" s="22">
        <f t="shared" ca="1" si="56"/>
        <v>0</v>
      </c>
      <c r="AT73" s="22">
        <f t="shared" ca="1" si="56"/>
        <v>0</v>
      </c>
      <c r="AU73" s="22">
        <f t="shared" ca="1" si="56"/>
        <v>0</v>
      </c>
      <c r="AV73" s="22">
        <f t="shared" ca="1" si="56"/>
        <v>0</v>
      </c>
      <c r="AW73" s="22">
        <f t="shared" ca="1" si="56"/>
        <v>0</v>
      </c>
      <c r="AX73" s="22">
        <f t="shared" ca="1" si="56"/>
        <v>0</v>
      </c>
      <c r="AY73" s="22">
        <f t="shared" ca="1" si="56"/>
        <v>0</v>
      </c>
      <c r="AZ73" s="22">
        <f t="shared" ca="1" si="56"/>
        <v>0</v>
      </c>
      <c r="BA73" s="22">
        <f t="shared" ca="1" si="56"/>
        <v>0</v>
      </c>
      <c r="BB73" s="22">
        <f t="shared" ca="1" si="56"/>
        <v>0</v>
      </c>
      <c r="BC73" s="22">
        <f t="shared" ca="1" si="54"/>
        <v>0</v>
      </c>
      <c r="BD73" s="22">
        <f t="shared" ca="1" si="54"/>
        <v>890.47</v>
      </c>
      <c r="BE73" s="22">
        <f t="shared" ca="1" si="54"/>
        <v>0</v>
      </c>
      <c r="BF73" s="22">
        <f t="shared" ca="1" si="54"/>
        <v>0</v>
      </c>
      <c r="BG73" s="22">
        <f t="shared" ca="1" si="54"/>
        <v>0</v>
      </c>
      <c r="BH73" s="22">
        <f t="shared" ca="1" si="54"/>
        <v>0</v>
      </c>
      <c r="BI73" s="22">
        <f t="shared" ca="1" si="54"/>
        <v>0</v>
      </c>
      <c r="BJ73" s="22">
        <f t="shared" ca="1" si="54"/>
        <v>0</v>
      </c>
      <c r="BK73" s="22">
        <f t="shared" ca="1" si="54"/>
        <v>0</v>
      </c>
      <c r="BL73" s="22">
        <f t="shared" ca="1" si="54"/>
        <v>0</v>
      </c>
      <c r="BM73" s="22">
        <f t="shared" ca="1" si="53"/>
        <v>0</v>
      </c>
      <c r="BN73" s="22">
        <f t="shared" ca="1" si="53"/>
        <v>0</v>
      </c>
      <c r="BO73" s="22">
        <f t="shared" ca="1" si="53"/>
        <v>0</v>
      </c>
      <c r="BP73" s="22">
        <f t="shared" ca="1" si="53"/>
        <v>0</v>
      </c>
      <c r="BQ73" s="22">
        <f t="shared" ca="1" si="53"/>
        <v>0</v>
      </c>
      <c r="BR73" s="22">
        <f t="shared" ca="1" si="53"/>
        <v>0</v>
      </c>
      <c r="BS73" s="22">
        <f t="shared" ca="1" si="53"/>
        <v>0</v>
      </c>
      <c r="BT73" s="22">
        <f t="shared" ca="1" si="53"/>
        <v>0</v>
      </c>
      <c r="BU73" s="22">
        <f t="shared" ca="1" si="53"/>
        <v>0</v>
      </c>
      <c r="BV73" s="22">
        <f t="shared" ca="1" si="53"/>
        <v>0</v>
      </c>
      <c r="BW73" s="22">
        <f t="shared" ca="1" si="53"/>
        <v>0</v>
      </c>
      <c r="BX73" s="22">
        <f t="shared" ca="1" si="53"/>
        <v>0</v>
      </c>
      <c r="BY73" s="22">
        <f t="shared" ca="1" si="53"/>
        <v>0</v>
      </c>
      <c r="BZ73" s="22">
        <f t="shared" ca="1" si="53"/>
        <v>0</v>
      </c>
      <c r="CA73" s="22">
        <f t="shared" ca="1" si="53"/>
        <v>0</v>
      </c>
      <c r="CB73" s="22">
        <f t="shared" ca="1" si="53"/>
        <v>0</v>
      </c>
      <c r="CC73" s="22">
        <f t="shared" ca="1" si="60"/>
        <v>0</v>
      </c>
      <c r="CD73" s="22">
        <f t="shared" ca="1" si="60"/>
        <v>0</v>
      </c>
      <c r="CE73" s="22">
        <f t="shared" ca="1" si="60"/>
        <v>0</v>
      </c>
      <c r="CF73" s="22">
        <f t="shared" ca="1" si="60"/>
        <v>0</v>
      </c>
      <c r="CG73" s="22">
        <f t="shared" ca="1" si="60"/>
        <v>0</v>
      </c>
      <c r="CH73" s="22">
        <f t="shared" ca="1" si="60"/>
        <v>0</v>
      </c>
      <c r="CI73" s="23">
        <f t="shared" ca="1" si="25"/>
        <v>0</v>
      </c>
      <c r="CJ73" s="22">
        <f t="shared" ca="1" si="49"/>
        <v>0</v>
      </c>
      <c r="CK73" s="22">
        <f t="shared" ca="1" si="49"/>
        <v>0</v>
      </c>
      <c r="CL73" s="23">
        <f t="shared" ca="1" si="26"/>
        <v>0</v>
      </c>
      <c r="CM73" s="22">
        <f t="shared" ca="1" si="50"/>
        <v>0</v>
      </c>
      <c r="CN73" s="22">
        <f t="shared" ca="1" si="50"/>
        <v>0</v>
      </c>
      <c r="CO73" s="23">
        <f t="shared" ca="1" si="27"/>
        <v>0</v>
      </c>
      <c r="CP73" s="22">
        <f t="shared" ca="1" si="61"/>
        <v>0</v>
      </c>
      <c r="CQ73" s="22">
        <f t="shared" ca="1" si="61"/>
        <v>0</v>
      </c>
      <c r="CR73" s="22">
        <f t="shared" ca="1" si="61"/>
        <v>0</v>
      </c>
      <c r="CS73" s="22">
        <f t="shared" ca="1" si="61"/>
        <v>0</v>
      </c>
      <c r="CT73" s="22">
        <f t="shared" ca="1" si="61"/>
        <v>0</v>
      </c>
      <c r="CU73" s="23">
        <f t="shared" ca="1" si="52"/>
        <v>890.47</v>
      </c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3">
        <f t="shared" ca="1" si="24"/>
        <v>0</v>
      </c>
      <c r="E74" s="22">
        <f t="shared" ca="1" si="58"/>
        <v>0</v>
      </c>
      <c r="F74" s="22">
        <f t="shared" ca="1" si="58"/>
        <v>0</v>
      </c>
      <c r="G74" s="22">
        <f t="shared" ca="1" si="58"/>
        <v>0</v>
      </c>
      <c r="H74" s="22">
        <f t="shared" ca="1" si="58"/>
        <v>0</v>
      </c>
      <c r="I74" s="22">
        <f t="shared" ca="1" si="58"/>
        <v>0</v>
      </c>
      <c r="J74" s="22">
        <f t="shared" ca="1" si="58"/>
        <v>0</v>
      </c>
      <c r="K74" s="22">
        <f t="shared" ca="1" si="58"/>
        <v>0</v>
      </c>
      <c r="L74" s="22">
        <f t="shared" ca="1" si="58"/>
        <v>0</v>
      </c>
      <c r="M74" s="22">
        <f t="shared" ca="1" si="58"/>
        <v>0</v>
      </c>
      <c r="N74" s="22">
        <f t="shared" ca="1" si="58"/>
        <v>0</v>
      </c>
      <c r="O74" s="22">
        <f t="shared" ca="1" si="58"/>
        <v>0</v>
      </c>
      <c r="P74" s="22">
        <f t="shared" ca="1" si="58"/>
        <v>0</v>
      </c>
      <c r="Q74" s="22">
        <f t="shared" ca="1" si="58"/>
        <v>0</v>
      </c>
      <c r="R74" s="22">
        <f t="shared" ca="1" si="58"/>
        <v>0</v>
      </c>
      <c r="S74" s="22">
        <f t="shared" ca="1" si="58"/>
        <v>0</v>
      </c>
      <c r="T74" s="22">
        <f t="shared" ca="1" si="58"/>
        <v>0</v>
      </c>
      <c r="U74" s="22">
        <f t="shared" ca="1" si="55"/>
        <v>0</v>
      </c>
      <c r="V74" s="22">
        <f t="shared" ca="1" si="55"/>
        <v>0</v>
      </c>
      <c r="W74" s="22">
        <f t="shared" ca="1" si="55"/>
        <v>0</v>
      </c>
      <c r="X74" s="22">
        <f t="shared" ca="1" si="55"/>
        <v>0</v>
      </c>
      <c r="Y74" s="22">
        <f t="shared" ca="1" si="55"/>
        <v>0</v>
      </c>
      <c r="Z74" s="22">
        <f t="shared" ca="1" si="55"/>
        <v>0</v>
      </c>
      <c r="AA74" s="22">
        <f t="shared" ca="1" si="55"/>
        <v>0</v>
      </c>
      <c r="AB74" s="22">
        <f t="shared" ca="1" si="55"/>
        <v>0</v>
      </c>
      <c r="AC74" s="22">
        <f t="shared" ca="1" si="55"/>
        <v>0</v>
      </c>
      <c r="AD74" s="22">
        <f t="shared" ca="1" si="55"/>
        <v>0</v>
      </c>
      <c r="AE74" s="22">
        <f t="shared" ca="1" si="55"/>
        <v>0</v>
      </c>
      <c r="AF74" s="22">
        <f t="shared" ca="1" si="55"/>
        <v>0</v>
      </c>
      <c r="AG74" s="22">
        <f t="shared" ca="1" si="55"/>
        <v>0</v>
      </c>
      <c r="AH74" s="22">
        <f t="shared" ca="1" si="55"/>
        <v>0</v>
      </c>
      <c r="AI74" s="22">
        <f t="shared" ca="1" si="59"/>
        <v>0</v>
      </c>
      <c r="AJ74" s="22">
        <f t="shared" ca="1" si="59"/>
        <v>0</v>
      </c>
      <c r="AK74" s="22">
        <f t="shared" ca="1" si="59"/>
        <v>0</v>
      </c>
      <c r="AL74" s="22">
        <f t="shared" ca="1" si="59"/>
        <v>0</v>
      </c>
      <c r="AM74" s="22">
        <f t="shared" ca="1" si="59"/>
        <v>0</v>
      </c>
      <c r="AN74" s="22">
        <f t="shared" ca="1" si="59"/>
        <v>0</v>
      </c>
      <c r="AO74" s="22">
        <f t="shared" ca="1" si="59"/>
        <v>0</v>
      </c>
      <c r="AP74" s="22">
        <f t="shared" ca="1" si="59"/>
        <v>0</v>
      </c>
      <c r="AQ74" s="22">
        <f t="shared" ca="1" si="59"/>
        <v>0</v>
      </c>
      <c r="AR74" s="22">
        <f t="shared" ca="1" si="59"/>
        <v>0</v>
      </c>
      <c r="AS74" s="22">
        <f t="shared" ca="1" si="56"/>
        <v>0</v>
      </c>
      <c r="AT74" s="22">
        <f t="shared" ca="1" si="56"/>
        <v>0</v>
      </c>
      <c r="AU74" s="22">
        <f t="shared" ca="1" si="56"/>
        <v>0</v>
      </c>
      <c r="AV74" s="22">
        <f t="shared" ca="1" si="56"/>
        <v>0</v>
      </c>
      <c r="AW74" s="22">
        <f t="shared" ca="1" si="56"/>
        <v>0</v>
      </c>
      <c r="AX74" s="22">
        <f t="shared" ca="1" si="56"/>
        <v>0</v>
      </c>
      <c r="AY74" s="22">
        <f t="shared" ca="1" si="56"/>
        <v>0</v>
      </c>
      <c r="AZ74" s="22">
        <f t="shared" ca="1" si="56"/>
        <v>0</v>
      </c>
      <c r="BA74" s="22">
        <f t="shared" ca="1" si="56"/>
        <v>0</v>
      </c>
      <c r="BB74" s="22">
        <f t="shared" ca="1" si="56"/>
        <v>0</v>
      </c>
      <c r="BC74" s="22">
        <f t="shared" ca="1" si="54"/>
        <v>0</v>
      </c>
      <c r="BD74" s="22">
        <f t="shared" ca="1" si="54"/>
        <v>465920.68000001134</v>
      </c>
      <c r="BE74" s="22">
        <f t="shared" ca="1" si="54"/>
        <v>0</v>
      </c>
      <c r="BF74" s="22">
        <f t="shared" ca="1" si="54"/>
        <v>0</v>
      </c>
      <c r="BG74" s="22">
        <f t="shared" ca="1" si="54"/>
        <v>0</v>
      </c>
      <c r="BH74" s="22">
        <f t="shared" ca="1" si="54"/>
        <v>0</v>
      </c>
      <c r="BI74" s="22">
        <f t="shared" ca="1" si="54"/>
        <v>0</v>
      </c>
      <c r="BJ74" s="22">
        <f t="shared" ca="1" si="54"/>
        <v>0</v>
      </c>
      <c r="BK74" s="22">
        <f t="shared" ca="1" si="54"/>
        <v>0</v>
      </c>
      <c r="BL74" s="22">
        <f t="shared" ca="1" si="54"/>
        <v>0</v>
      </c>
      <c r="BM74" s="22">
        <f t="shared" ca="1" si="53"/>
        <v>0</v>
      </c>
      <c r="BN74" s="22">
        <f t="shared" ca="1" si="53"/>
        <v>0</v>
      </c>
      <c r="BO74" s="22">
        <f t="shared" ca="1" si="53"/>
        <v>0</v>
      </c>
      <c r="BP74" s="22">
        <f t="shared" ca="1" si="53"/>
        <v>0</v>
      </c>
      <c r="BQ74" s="22">
        <f t="shared" ca="1" si="53"/>
        <v>0</v>
      </c>
      <c r="BR74" s="22">
        <f t="shared" ca="1" si="53"/>
        <v>0</v>
      </c>
      <c r="BS74" s="22">
        <f t="shared" ca="1" si="53"/>
        <v>0</v>
      </c>
      <c r="BT74" s="22">
        <f t="shared" ca="1" si="53"/>
        <v>0</v>
      </c>
      <c r="BU74" s="22">
        <f t="shared" ca="1" si="53"/>
        <v>0</v>
      </c>
      <c r="BV74" s="22">
        <f t="shared" ca="1" si="53"/>
        <v>0</v>
      </c>
      <c r="BW74" s="22">
        <f t="shared" ca="1" si="53"/>
        <v>0</v>
      </c>
      <c r="BX74" s="22">
        <f t="shared" ca="1" si="53"/>
        <v>0</v>
      </c>
      <c r="BY74" s="22">
        <f t="shared" ca="1" si="53"/>
        <v>0</v>
      </c>
      <c r="BZ74" s="22">
        <f t="shared" ca="1" si="53"/>
        <v>0</v>
      </c>
      <c r="CA74" s="22">
        <f t="shared" ca="1" si="53"/>
        <v>0</v>
      </c>
      <c r="CB74" s="22">
        <f t="shared" ca="1" si="53"/>
        <v>0</v>
      </c>
      <c r="CC74" s="22">
        <f t="shared" ca="1" si="60"/>
        <v>0</v>
      </c>
      <c r="CD74" s="22">
        <f t="shared" ca="1" si="60"/>
        <v>0</v>
      </c>
      <c r="CE74" s="22">
        <f t="shared" ca="1" si="60"/>
        <v>0</v>
      </c>
      <c r="CF74" s="22">
        <f t="shared" ca="1" si="60"/>
        <v>0</v>
      </c>
      <c r="CG74" s="22">
        <f t="shared" ca="1" si="60"/>
        <v>0</v>
      </c>
      <c r="CH74" s="22">
        <f t="shared" ca="1" si="60"/>
        <v>0</v>
      </c>
      <c r="CI74" s="23">
        <f t="shared" ca="1" si="25"/>
        <v>209724229.07999933</v>
      </c>
      <c r="CJ74" s="22">
        <f t="shared" ca="1" si="49"/>
        <v>0</v>
      </c>
      <c r="CK74" s="22">
        <f t="shared" ca="1" si="49"/>
        <v>0</v>
      </c>
      <c r="CL74" s="23">
        <f t="shared" ca="1" si="26"/>
        <v>27627988.2499993</v>
      </c>
      <c r="CM74" s="22">
        <f t="shared" ca="1" si="50"/>
        <v>-4112.38</v>
      </c>
      <c r="CN74" s="22">
        <f t="shared" ca="1" si="50"/>
        <v>27632100.629999299</v>
      </c>
      <c r="CO74" s="23">
        <f t="shared" ca="1" si="27"/>
        <v>182096240.83000001</v>
      </c>
      <c r="CP74" s="22">
        <f t="shared" ca="1" si="61"/>
        <v>48531.97</v>
      </c>
      <c r="CQ74" s="22">
        <f t="shared" ca="1" si="61"/>
        <v>182047708.86000001</v>
      </c>
      <c r="CR74" s="22">
        <f t="shared" ca="1" si="61"/>
        <v>18040.759999999991</v>
      </c>
      <c r="CS74" s="22">
        <f t="shared" ca="1" si="61"/>
        <v>0</v>
      </c>
      <c r="CT74" s="22">
        <f t="shared" ca="1" si="61"/>
        <v>0</v>
      </c>
      <c r="CU74" s="23">
        <f t="shared" ca="1" si="52"/>
        <v>210208190.51999933</v>
      </c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HL74" s="17"/>
      <c r="HM74" s="17"/>
      <c r="HN74" s="17"/>
      <c r="HO74" s="17"/>
      <c r="HP74" s="17"/>
      <c r="HQ74" s="17"/>
      <c r="HR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3">
        <f t="shared" ca="1" si="24"/>
        <v>0</v>
      </c>
      <c r="E75" s="22">
        <f t="shared" ca="1" si="58"/>
        <v>0</v>
      </c>
      <c r="F75" s="22">
        <f t="shared" ca="1" si="58"/>
        <v>0</v>
      </c>
      <c r="G75" s="22">
        <f t="shared" ca="1" si="58"/>
        <v>0</v>
      </c>
      <c r="H75" s="22">
        <f t="shared" ca="1" si="58"/>
        <v>0</v>
      </c>
      <c r="I75" s="22">
        <f t="shared" ca="1" si="58"/>
        <v>0</v>
      </c>
      <c r="J75" s="22">
        <f t="shared" ca="1" si="58"/>
        <v>0</v>
      </c>
      <c r="K75" s="22">
        <f t="shared" ca="1" si="58"/>
        <v>0</v>
      </c>
      <c r="L75" s="22">
        <f t="shared" ca="1" si="58"/>
        <v>0</v>
      </c>
      <c r="M75" s="22">
        <f t="shared" ca="1" si="58"/>
        <v>0</v>
      </c>
      <c r="N75" s="22">
        <f t="shared" ca="1" si="58"/>
        <v>0</v>
      </c>
      <c r="O75" s="22">
        <f t="shared" ca="1" si="58"/>
        <v>0</v>
      </c>
      <c r="P75" s="22">
        <f t="shared" ca="1" si="58"/>
        <v>0</v>
      </c>
      <c r="Q75" s="22">
        <f t="shared" ca="1" si="58"/>
        <v>0</v>
      </c>
      <c r="R75" s="22">
        <f t="shared" ca="1" si="58"/>
        <v>0</v>
      </c>
      <c r="S75" s="22">
        <f t="shared" ca="1" si="58"/>
        <v>0</v>
      </c>
      <c r="T75" s="22">
        <f t="shared" ca="1" si="58"/>
        <v>0</v>
      </c>
      <c r="U75" s="22">
        <f t="shared" ca="1" si="55"/>
        <v>0</v>
      </c>
      <c r="V75" s="22">
        <f t="shared" ca="1" si="55"/>
        <v>0</v>
      </c>
      <c r="W75" s="22">
        <f t="shared" ca="1" si="55"/>
        <v>0</v>
      </c>
      <c r="X75" s="22">
        <f t="shared" ca="1" si="55"/>
        <v>0</v>
      </c>
      <c r="Y75" s="22">
        <f t="shared" ca="1" si="55"/>
        <v>0</v>
      </c>
      <c r="Z75" s="22">
        <f t="shared" ca="1" si="55"/>
        <v>0</v>
      </c>
      <c r="AA75" s="22">
        <f t="shared" ca="1" si="55"/>
        <v>0</v>
      </c>
      <c r="AB75" s="22">
        <f t="shared" ca="1" si="55"/>
        <v>0</v>
      </c>
      <c r="AC75" s="22">
        <f t="shared" ca="1" si="55"/>
        <v>0</v>
      </c>
      <c r="AD75" s="22">
        <f t="shared" ca="1" si="55"/>
        <v>0</v>
      </c>
      <c r="AE75" s="22">
        <f t="shared" ca="1" si="55"/>
        <v>0</v>
      </c>
      <c r="AF75" s="22">
        <f t="shared" ca="1" si="55"/>
        <v>0</v>
      </c>
      <c r="AG75" s="22">
        <f t="shared" ca="1" si="55"/>
        <v>0</v>
      </c>
      <c r="AH75" s="22">
        <f t="shared" ca="1" si="55"/>
        <v>0</v>
      </c>
      <c r="AI75" s="22">
        <f t="shared" ca="1" si="59"/>
        <v>0</v>
      </c>
      <c r="AJ75" s="22">
        <f t="shared" ca="1" si="59"/>
        <v>0</v>
      </c>
      <c r="AK75" s="22">
        <f t="shared" ca="1" si="59"/>
        <v>0</v>
      </c>
      <c r="AL75" s="22">
        <f t="shared" ca="1" si="59"/>
        <v>0</v>
      </c>
      <c r="AM75" s="22">
        <f t="shared" ca="1" si="59"/>
        <v>0</v>
      </c>
      <c r="AN75" s="22">
        <f t="shared" ca="1" si="59"/>
        <v>0</v>
      </c>
      <c r="AO75" s="22">
        <f t="shared" ca="1" si="59"/>
        <v>0</v>
      </c>
      <c r="AP75" s="22">
        <f t="shared" ca="1" si="59"/>
        <v>0</v>
      </c>
      <c r="AQ75" s="22">
        <f t="shared" ca="1" si="59"/>
        <v>0</v>
      </c>
      <c r="AR75" s="22">
        <f t="shared" ca="1" si="59"/>
        <v>0</v>
      </c>
      <c r="AS75" s="22">
        <f t="shared" ca="1" si="56"/>
        <v>0</v>
      </c>
      <c r="AT75" s="22">
        <f t="shared" ca="1" si="56"/>
        <v>0</v>
      </c>
      <c r="AU75" s="22">
        <f t="shared" ca="1" si="56"/>
        <v>0</v>
      </c>
      <c r="AV75" s="22">
        <f t="shared" ca="1" si="56"/>
        <v>0</v>
      </c>
      <c r="AW75" s="22">
        <f t="shared" ca="1" si="56"/>
        <v>0</v>
      </c>
      <c r="AX75" s="22">
        <f t="shared" ca="1" si="56"/>
        <v>0</v>
      </c>
      <c r="AY75" s="22">
        <f t="shared" ca="1" si="56"/>
        <v>0</v>
      </c>
      <c r="AZ75" s="22">
        <f t="shared" ca="1" si="56"/>
        <v>0</v>
      </c>
      <c r="BA75" s="22">
        <f t="shared" ca="1" si="56"/>
        <v>0</v>
      </c>
      <c r="BB75" s="22">
        <f t="shared" ca="1" si="56"/>
        <v>0</v>
      </c>
      <c r="BC75" s="22">
        <f t="shared" ca="1" si="54"/>
        <v>0</v>
      </c>
      <c r="BD75" s="22">
        <f t="shared" ca="1" si="54"/>
        <v>208106.43</v>
      </c>
      <c r="BE75" s="22">
        <f t="shared" ca="1" si="54"/>
        <v>0</v>
      </c>
      <c r="BF75" s="22">
        <f t="shared" ca="1" si="54"/>
        <v>0</v>
      </c>
      <c r="BG75" s="22">
        <f t="shared" ca="1" si="54"/>
        <v>0</v>
      </c>
      <c r="BH75" s="22">
        <f t="shared" ca="1" si="54"/>
        <v>0</v>
      </c>
      <c r="BI75" s="22">
        <f t="shared" ca="1" si="54"/>
        <v>0</v>
      </c>
      <c r="BJ75" s="22">
        <f t="shared" ca="1" si="54"/>
        <v>0</v>
      </c>
      <c r="BK75" s="22">
        <f t="shared" ca="1" si="54"/>
        <v>0</v>
      </c>
      <c r="BL75" s="22">
        <f t="shared" ca="1" si="54"/>
        <v>0</v>
      </c>
      <c r="BM75" s="22">
        <f t="shared" ca="1" si="53"/>
        <v>0</v>
      </c>
      <c r="BN75" s="22">
        <f t="shared" ca="1" si="53"/>
        <v>0</v>
      </c>
      <c r="BO75" s="22">
        <f t="shared" ca="1" si="53"/>
        <v>0</v>
      </c>
      <c r="BP75" s="22">
        <f t="shared" ca="1" si="53"/>
        <v>0</v>
      </c>
      <c r="BQ75" s="22">
        <f t="shared" ca="1" si="53"/>
        <v>0</v>
      </c>
      <c r="BR75" s="22">
        <f t="shared" ca="1" si="53"/>
        <v>0</v>
      </c>
      <c r="BS75" s="22">
        <f t="shared" ca="1" si="53"/>
        <v>0</v>
      </c>
      <c r="BT75" s="22">
        <f t="shared" ca="1" si="53"/>
        <v>0</v>
      </c>
      <c r="BU75" s="22">
        <f t="shared" ca="1" si="53"/>
        <v>0</v>
      </c>
      <c r="BV75" s="22">
        <f t="shared" ca="1" si="53"/>
        <v>0</v>
      </c>
      <c r="BW75" s="22">
        <f t="shared" ca="1" si="53"/>
        <v>0</v>
      </c>
      <c r="BX75" s="22">
        <f t="shared" ca="1" si="53"/>
        <v>0</v>
      </c>
      <c r="BY75" s="22">
        <f t="shared" ca="1" si="53"/>
        <v>0</v>
      </c>
      <c r="BZ75" s="22">
        <f t="shared" ca="1" si="53"/>
        <v>0</v>
      </c>
      <c r="CA75" s="22">
        <f t="shared" ca="1" si="53"/>
        <v>0</v>
      </c>
      <c r="CB75" s="22">
        <f t="shared" ca="1" si="53"/>
        <v>0</v>
      </c>
      <c r="CC75" s="22">
        <f t="shared" ca="1" si="60"/>
        <v>0</v>
      </c>
      <c r="CD75" s="22">
        <f t="shared" ca="1" si="60"/>
        <v>0</v>
      </c>
      <c r="CE75" s="22">
        <f t="shared" ca="1" si="60"/>
        <v>0</v>
      </c>
      <c r="CF75" s="22">
        <f t="shared" ca="1" si="60"/>
        <v>0</v>
      </c>
      <c r="CG75" s="22">
        <f t="shared" ca="1" si="60"/>
        <v>0</v>
      </c>
      <c r="CH75" s="22">
        <f t="shared" ca="1" si="60"/>
        <v>0</v>
      </c>
      <c r="CI75" s="23">
        <f t="shared" ca="1" si="25"/>
        <v>1593418.21</v>
      </c>
      <c r="CJ75" s="22">
        <f t="shared" ca="1" si="49"/>
        <v>0</v>
      </c>
      <c r="CK75" s="22">
        <f t="shared" ca="1" si="49"/>
        <v>0</v>
      </c>
      <c r="CL75" s="23">
        <f t="shared" ca="1" si="26"/>
        <v>1593418.21</v>
      </c>
      <c r="CM75" s="22">
        <f t="shared" ca="1" si="50"/>
        <v>0</v>
      </c>
      <c r="CN75" s="22">
        <f t="shared" ca="1" si="50"/>
        <v>1593418.21</v>
      </c>
      <c r="CO75" s="23">
        <f t="shared" ca="1" si="27"/>
        <v>0</v>
      </c>
      <c r="CP75" s="22">
        <f t="shared" ca="1" si="61"/>
        <v>0</v>
      </c>
      <c r="CQ75" s="22">
        <f t="shared" ca="1" si="61"/>
        <v>0</v>
      </c>
      <c r="CR75" s="22">
        <f t="shared" ca="1" si="61"/>
        <v>0</v>
      </c>
      <c r="CS75" s="22">
        <f t="shared" ca="1" si="61"/>
        <v>0</v>
      </c>
      <c r="CT75" s="22">
        <f t="shared" ca="1" si="61"/>
        <v>0</v>
      </c>
      <c r="CU75" s="23">
        <f t="shared" ca="1" si="52"/>
        <v>1801524.64</v>
      </c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3">
        <f t="shared" ca="1" si="24"/>
        <v>0</v>
      </c>
      <c r="E76" s="22">
        <f t="shared" ca="1" si="58"/>
        <v>0</v>
      </c>
      <c r="F76" s="22">
        <f t="shared" ca="1" si="58"/>
        <v>0</v>
      </c>
      <c r="G76" s="22">
        <f t="shared" ca="1" si="58"/>
        <v>0</v>
      </c>
      <c r="H76" s="22">
        <f t="shared" ca="1" si="58"/>
        <v>0</v>
      </c>
      <c r="I76" s="22">
        <f t="shared" ca="1" si="58"/>
        <v>0</v>
      </c>
      <c r="J76" s="22">
        <f t="shared" ca="1" si="58"/>
        <v>0</v>
      </c>
      <c r="K76" s="22">
        <f t="shared" ca="1" si="58"/>
        <v>0</v>
      </c>
      <c r="L76" s="22">
        <f t="shared" ca="1" si="58"/>
        <v>0</v>
      </c>
      <c r="M76" s="22">
        <f t="shared" ca="1" si="58"/>
        <v>0</v>
      </c>
      <c r="N76" s="22">
        <f t="shared" ca="1" si="58"/>
        <v>0</v>
      </c>
      <c r="O76" s="22">
        <f t="shared" ca="1" si="58"/>
        <v>0</v>
      </c>
      <c r="P76" s="22">
        <f t="shared" ca="1" si="58"/>
        <v>0</v>
      </c>
      <c r="Q76" s="22">
        <f t="shared" ca="1" si="58"/>
        <v>0</v>
      </c>
      <c r="R76" s="22">
        <f t="shared" ca="1" si="58"/>
        <v>0</v>
      </c>
      <c r="S76" s="22">
        <f t="shared" ca="1" si="58"/>
        <v>0</v>
      </c>
      <c r="T76" s="22">
        <f t="shared" ca="1" si="58"/>
        <v>0</v>
      </c>
      <c r="U76" s="22">
        <f t="shared" ca="1" si="55"/>
        <v>0</v>
      </c>
      <c r="V76" s="22">
        <f t="shared" ca="1" si="55"/>
        <v>0</v>
      </c>
      <c r="W76" s="22">
        <f t="shared" ca="1" si="55"/>
        <v>0</v>
      </c>
      <c r="X76" s="22">
        <f t="shared" ca="1" si="55"/>
        <v>0</v>
      </c>
      <c r="Y76" s="22">
        <f t="shared" ca="1" si="55"/>
        <v>0</v>
      </c>
      <c r="Z76" s="22">
        <f t="shared" ca="1" si="55"/>
        <v>0</v>
      </c>
      <c r="AA76" s="22">
        <f t="shared" ca="1" si="55"/>
        <v>0</v>
      </c>
      <c r="AB76" s="22">
        <f t="shared" ca="1" si="55"/>
        <v>0</v>
      </c>
      <c r="AC76" s="22">
        <f t="shared" ca="1" si="55"/>
        <v>0</v>
      </c>
      <c r="AD76" s="22">
        <f t="shared" ca="1" si="55"/>
        <v>0</v>
      </c>
      <c r="AE76" s="22">
        <f t="shared" ca="1" si="55"/>
        <v>0</v>
      </c>
      <c r="AF76" s="22">
        <f t="shared" ca="1" si="55"/>
        <v>0</v>
      </c>
      <c r="AG76" s="22">
        <f t="shared" ca="1" si="55"/>
        <v>0</v>
      </c>
      <c r="AH76" s="22">
        <f t="shared" ca="1" si="55"/>
        <v>0</v>
      </c>
      <c r="AI76" s="22">
        <f t="shared" ca="1" si="59"/>
        <v>0</v>
      </c>
      <c r="AJ76" s="22">
        <f t="shared" ca="1" si="59"/>
        <v>0</v>
      </c>
      <c r="AK76" s="22">
        <f t="shared" ca="1" si="59"/>
        <v>0</v>
      </c>
      <c r="AL76" s="22">
        <f t="shared" ca="1" si="59"/>
        <v>0</v>
      </c>
      <c r="AM76" s="22">
        <f t="shared" ca="1" si="59"/>
        <v>0</v>
      </c>
      <c r="AN76" s="22">
        <f t="shared" ca="1" si="59"/>
        <v>0</v>
      </c>
      <c r="AO76" s="22">
        <f t="shared" ca="1" si="59"/>
        <v>0</v>
      </c>
      <c r="AP76" s="22">
        <f t="shared" ca="1" si="59"/>
        <v>0</v>
      </c>
      <c r="AQ76" s="22">
        <f t="shared" ca="1" si="59"/>
        <v>0</v>
      </c>
      <c r="AR76" s="22">
        <f t="shared" ca="1" si="59"/>
        <v>0</v>
      </c>
      <c r="AS76" s="22">
        <f t="shared" ca="1" si="56"/>
        <v>0</v>
      </c>
      <c r="AT76" s="22">
        <f t="shared" ca="1" si="56"/>
        <v>0</v>
      </c>
      <c r="AU76" s="22">
        <f t="shared" ca="1" si="56"/>
        <v>0</v>
      </c>
      <c r="AV76" s="22">
        <f t="shared" ca="1" si="56"/>
        <v>0</v>
      </c>
      <c r="AW76" s="22">
        <f t="shared" ca="1" si="56"/>
        <v>0</v>
      </c>
      <c r="AX76" s="22">
        <f t="shared" ca="1" si="56"/>
        <v>0</v>
      </c>
      <c r="AY76" s="22">
        <f t="shared" ca="1" si="56"/>
        <v>0</v>
      </c>
      <c r="AZ76" s="22">
        <f t="shared" ca="1" si="56"/>
        <v>0</v>
      </c>
      <c r="BA76" s="22">
        <f t="shared" ca="1" si="56"/>
        <v>0</v>
      </c>
      <c r="BB76" s="22">
        <f t="shared" ca="1" si="56"/>
        <v>0</v>
      </c>
      <c r="BC76" s="22">
        <f t="shared" ca="1" si="54"/>
        <v>0</v>
      </c>
      <c r="BD76" s="22">
        <f t="shared" ca="1" si="54"/>
        <v>274245.27000000328</v>
      </c>
      <c r="BE76" s="22">
        <f t="shared" ca="1" si="54"/>
        <v>0</v>
      </c>
      <c r="BF76" s="22">
        <f t="shared" ca="1" si="54"/>
        <v>0</v>
      </c>
      <c r="BG76" s="22">
        <f t="shared" ca="1" si="54"/>
        <v>0</v>
      </c>
      <c r="BH76" s="22">
        <f t="shared" ca="1" si="54"/>
        <v>0</v>
      </c>
      <c r="BI76" s="22">
        <f t="shared" ca="1" si="54"/>
        <v>0</v>
      </c>
      <c r="BJ76" s="22">
        <f t="shared" ca="1" si="54"/>
        <v>0</v>
      </c>
      <c r="BK76" s="22">
        <f t="shared" ca="1" si="54"/>
        <v>0</v>
      </c>
      <c r="BL76" s="22">
        <f t="shared" ca="1" si="54"/>
        <v>0</v>
      </c>
      <c r="BM76" s="22">
        <f t="shared" ca="1" si="53"/>
        <v>0</v>
      </c>
      <c r="BN76" s="22">
        <f t="shared" ca="1" si="53"/>
        <v>0</v>
      </c>
      <c r="BO76" s="22">
        <f t="shared" ca="1" si="53"/>
        <v>0</v>
      </c>
      <c r="BP76" s="22">
        <f t="shared" ca="1" si="53"/>
        <v>0</v>
      </c>
      <c r="BQ76" s="22">
        <f t="shared" ca="1" si="53"/>
        <v>0</v>
      </c>
      <c r="BR76" s="22">
        <f t="shared" ca="1" si="53"/>
        <v>0</v>
      </c>
      <c r="BS76" s="22">
        <f t="shared" ca="1" si="53"/>
        <v>0</v>
      </c>
      <c r="BT76" s="22">
        <f t="shared" ca="1" si="53"/>
        <v>0</v>
      </c>
      <c r="BU76" s="22">
        <f t="shared" ca="1" si="53"/>
        <v>0</v>
      </c>
      <c r="BV76" s="22">
        <f t="shared" ca="1" si="53"/>
        <v>0</v>
      </c>
      <c r="BW76" s="22">
        <f t="shared" ca="1" si="53"/>
        <v>0</v>
      </c>
      <c r="BX76" s="22">
        <f t="shared" ca="1" si="53"/>
        <v>0</v>
      </c>
      <c r="BY76" s="22">
        <f t="shared" ca="1" si="53"/>
        <v>0</v>
      </c>
      <c r="BZ76" s="22">
        <f t="shared" ca="1" si="53"/>
        <v>0</v>
      </c>
      <c r="CA76" s="22">
        <f t="shared" ca="1" si="53"/>
        <v>0</v>
      </c>
      <c r="CB76" s="22">
        <f t="shared" ca="1" si="53"/>
        <v>0</v>
      </c>
      <c r="CC76" s="22">
        <f t="shared" ca="1" si="60"/>
        <v>0</v>
      </c>
      <c r="CD76" s="22">
        <f t="shared" ca="1" si="60"/>
        <v>0</v>
      </c>
      <c r="CE76" s="22">
        <f t="shared" ca="1" si="60"/>
        <v>0</v>
      </c>
      <c r="CF76" s="22">
        <f t="shared" ca="1" si="60"/>
        <v>0</v>
      </c>
      <c r="CG76" s="22">
        <f t="shared" ca="1" si="60"/>
        <v>0</v>
      </c>
      <c r="CH76" s="22">
        <f t="shared" ca="1" si="60"/>
        <v>0</v>
      </c>
      <c r="CI76" s="23">
        <f t="shared" ca="1" si="25"/>
        <v>0</v>
      </c>
      <c r="CJ76" s="22">
        <f t="shared" ca="1" si="49"/>
        <v>0</v>
      </c>
      <c r="CK76" s="22">
        <f t="shared" ca="1" si="49"/>
        <v>0</v>
      </c>
      <c r="CL76" s="23">
        <f t="shared" ca="1" si="26"/>
        <v>0</v>
      </c>
      <c r="CM76" s="22">
        <f t="shared" ca="1" si="50"/>
        <v>0</v>
      </c>
      <c r="CN76" s="22">
        <f t="shared" ca="1" si="50"/>
        <v>0</v>
      </c>
      <c r="CO76" s="23">
        <f t="shared" ca="1" si="27"/>
        <v>0</v>
      </c>
      <c r="CP76" s="22">
        <f t="shared" ca="1" si="61"/>
        <v>0</v>
      </c>
      <c r="CQ76" s="22">
        <f t="shared" ca="1" si="61"/>
        <v>0</v>
      </c>
      <c r="CR76" s="22">
        <f t="shared" ca="1" si="61"/>
        <v>0</v>
      </c>
      <c r="CS76" s="22">
        <f t="shared" ca="1" si="61"/>
        <v>0</v>
      </c>
      <c r="CT76" s="22">
        <f t="shared" ca="1" si="61"/>
        <v>0</v>
      </c>
      <c r="CU76" s="23">
        <f t="shared" ca="1" si="52"/>
        <v>274245.27000000328</v>
      </c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BO77" ca="1" si="62">SUMIF($C$7:$C$76,"HD",D$7:D$76)</f>
        <v>2226254708.2771292</v>
      </c>
      <c r="E77" s="57">
        <f t="shared" ca="1" si="62"/>
        <v>109378092.54477614</v>
      </c>
      <c r="F77" s="57">
        <f t="shared" ca="1" si="62"/>
        <v>863245777.0741657</v>
      </c>
      <c r="G77" s="57">
        <f t="shared" ca="1" si="62"/>
        <v>1253630838.6581869</v>
      </c>
      <c r="H77" s="57">
        <f t="shared" ca="1" si="62"/>
        <v>192910708.378903</v>
      </c>
      <c r="I77" s="57">
        <f t="shared" ca="1" si="62"/>
        <v>9284671.1406629663</v>
      </c>
      <c r="J77" s="57">
        <f t="shared" ca="1" si="62"/>
        <v>18310.379999999481</v>
      </c>
      <c r="K77" s="57">
        <f t="shared" ca="1" si="62"/>
        <v>3193210.91</v>
      </c>
      <c r="L77" s="57">
        <f t="shared" ca="1" si="62"/>
        <v>2535396.2821490001</v>
      </c>
      <c r="M77" s="57">
        <f t="shared" ca="1" si="62"/>
        <v>0</v>
      </c>
      <c r="N77" s="57">
        <f t="shared" ca="1" si="62"/>
        <v>15878.88</v>
      </c>
      <c r="O77" s="57">
        <f t="shared" ca="1" si="62"/>
        <v>301032609.19025207</v>
      </c>
      <c r="P77" s="57">
        <f t="shared" ca="1" si="62"/>
        <v>472214.95999999996</v>
      </c>
      <c r="Q77" s="57">
        <f t="shared" ca="1" si="62"/>
        <v>101569029.92916802</v>
      </c>
      <c r="R77" s="57">
        <f t="shared" ca="1" si="62"/>
        <v>0</v>
      </c>
      <c r="S77" s="57">
        <f t="shared" ca="1" si="62"/>
        <v>0</v>
      </c>
      <c r="T77" s="57">
        <f t="shared" ca="1" si="62"/>
        <v>1768826963.9172122</v>
      </c>
      <c r="U77" s="57">
        <f t="shared" ca="1" si="62"/>
        <v>167898271.60788202</v>
      </c>
      <c r="V77" s="57">
        <f t="shared" ca="1" si="62"/>
        <v>69997187.658000097</v>
      </c>
      <c r="W77" s="57">
        <f t="shared" ca="1" si="62"/>
        <v>302702866.58999985</v>
      </c>
      <c r="X77" s="57">
        <f t="shared" ca="1" si="62"/>
        <v>23514.32</v>
      </c>
      <c r="Y77" s="57">
        <f t="shared" ca="1" si="62"/>
        <v>10125856.663148055</v>
      </c>
      <c r="Z77" s="57">
        <f t="shared" ca="1" si="62"/>
        <v>183172981.13258973</v>
      </c>
      <c r="AA77" s="57">
        <f t="shared" ca="1" si="62"/>
        <v>8705.6599999999162</v>
      </c>
      <c r="AB77" s="57">
        <f t="shared" ca="1" si="62"/>
        <v>15.63</v>
      </c>
      <c r="AC77" s="57">
        <f t="shared" ca="1" si="62"/>
        <v>7453454.6547100004</v>
      </c>
      <c r="AD77" s="57">
        <f t="shared" ca="1" si="62"/>
        <v>27806877.166885</v>
      </c>
      <c r="AE77" s="57">
        <f t="shared" ca="1" si="62"/>
        <v>0</v>
      </c>
      <c r="AF77" s="57">
        <f t="shared" ca="1" si="62"/>
        <v>982879.54000399983</v>
      </c>
      <c r="AG77" s="57">
        <f t="shared" ca="1" si="62"/>
        <v>195709186.10000002</v>
      </c>
      <c r="AH77" s="57">
        <f t="shared" ca="1" si="62"/>
        <v>147456071.48999998</v>
      </c>
      <c r="AI77" s="57">
        <f t="shared" ca="1" si="62"/>
        <v>4727168.6900000004</v>
      </c>
      <c r="AJ77" s="57">
        <f t="shared" ca="1" si="62"/>
        <v>8960597.0584580675</v>
      </c>
      <c r="AK77" s="57">
        <f t="shared" ca="1" si="62"/>
        <v>138437.02002900004</v>
      </c>
      <c r="AL77" s="57">
        <f t="shared" ca="1" si="62"/>
        <v>0</v>
      </c>
      <c r="AM77" s="57">
        <f t="shared" ca="1" si="62"/>
        <v>52483886.556250006</v>
      </c>
      <c r="AN77" s="57">
        <f t="shared" ca="1" si="62"/>
        <v>37595.699999999997</v>
      </c>
      <c r="AO77" s="57">
        <f t="shared" ca="1" si="62"/>
        <v>37202053.350000001</v>
      </c>
      <c r="AP77" s="57">
        <f t="shared" ca="1" si="62"/>
        <v>3629964.8700939999</v>
      </c>
      <c r="AQ77" s="57">
        <f t="shared" ca="1" si="62"/>
        <v>0</v>
      </c>
      <c r="AR77" s="57">
        <f t="shared" ca="1" si="62"/>
        <v>0</v>
      </c>
      <c r="AS77" s="57">
        <f t="shared" ca="1" si="62"/>
        <v>0</v>
      </c>
      <c r="AT77" s="57">
        <f t="shared" ca="1" si="62"/>
        <v>160173507.55378783</v>
      </c>
      <c r="AU77" s="57">
        <f t="shared" ca="1" si="62"/>
        <v>6479940.4363740403</v>
      </c>
      <c r="AV77" s="57">
        <f t="shared" ca="1" si="62"/>
        <v>25986622.195872061</v>
      </c>
      <c r="AW77" s="57">
        <f t="shared" ca="1" si="62"/>
        <v>0</v>
      </c>
      <c r="AX77" s="57">
        <f t="shared" ca="1" si="62"/>
        <v>3315554.3295719996</v>
      </c>
      <c r="AY77" s="57">
        <f t="shared" ca="1" si="62"/>
        <v>0</v>
      </c>
      <c r="AZ77" s="57">
        <f t="shared" ca="1" si="62"/>
        <v>0</v>
      </c>
      <c r="BA77" s="57">
        <f t="shared" ca="1" si="62"/>
        <v>0</v>
      </c>
      <c r="BB77" s="57">
        <f t="shared" ca="1" si="62"/>
        <v>0</v>
      </c>
      <c r="BC77" s="57">
        <f t="shared" ca="1" si="62"/>
        <v>0</v>
      </c>
      <c r="BD77" s="57">
        <f t="shared" ca="1" si="62"/>
        <v>64188415.436619774</v>
      </c>
      <c r="BE77" s="57">
        <f t="shared" ca="1" si="62"/>
        <v>122</v>
      </c>
      <c r="BF77" s="57">
        <f t="shared" ca="1" si="62"/>
        <v>0</v>
      </c>
      <c r="BG77" s="57">
        <f t="shared" ca="1" si="62"/>
        <v>0</v>
      </c>
      <c r="BH77" s="57">
        <f t="shared" ca="1" si="62"/>
        <v>1429.67</v>
      </c>
      <c r="BI77" s="57">
        <f t="shared" ca="1" si="62"/>
        <v>47043594.282591075</v>
      </c>
      <c r="BJ77" s="57">
        <f t="shared" ca="1" si="62"/>
        <v>5350549.4997009998</v>
      </c>
      <c r="BK77" s="57">
        <f t="shared" ca="1" si="62"/>
        <v>0</v>
      </c>
      <c r="BL77" s="57">
        <f t="shared" ca="1" si="62"/>
        <v>12758.000001</v>
      </c>
      <c r="BM77" s="57">
        <f t="shared" ca="1" si="62"/>
        <v>1977408.4900000012</v>
      </c>
      <c r="BN77" s="57">
        <f t="shared" ca="1" si="62"/>
        <v>17359928.474593002</v>
      </c>
      <c r="BO77" s="57">
        <f t="shared" ca="1" si="62"/>
        <v>0</v>
      </c>
      <c r="BP77" s="57">
        <f t="shared" ref="BP77:CU77" ca="1" si="63">SUMIF($C$7:$C$76,"HD",BP$7:BP$76)</f>
        <v>146449027.7425189</v>
      </c>
      <c r="BQ77" s="57">
        <f t="shared" ca="1" si="63"/>
        <v>25487292.649189986</v>
      </c>
      <c r="BR77" s="57">
        <f t="shared" ca="1" si="63"/>
        <v>54666886.198438995</v>
      </c>
      <c r="BS77" s="57">
        <f t="shared" ca="1" si="63"/>
        <v>1512300746.6257901</v>
      </c>
      <c r="BT77" s="57">
        <f t="shared" ca="1" si="63"/>
        <v>0</v>
      </c>
      <c r="BU77" s="57">
        <f t="shared" ca="1" si="63"/>
        <v>0</v>
      </c>
      <c r="BV77" s="57">
        <f t="shared" ca="1" si="63"/>
        <v>23873917.829606</v>
      </c>
      <c r="BW77" s="57">
        <f t="shared" ca="1" si="63"/>
        <v>1465899.42</v>
      </c>
      <c r="BX77" s="57">
        <f t="shared" ca="1" si="63"/>
        <v>0</v>
      </c>
      <c r="BY77" s="57">
        <f t="shared" ca="1" si="63"/>
        <v>55671172.149999999</v>
      </c>
      <c r="BZ77" s="57">
        <f t="shared" ca="1" si="63"/>
        <v>50253017.620000005</v>
      </c>
      <c r="CA77" s="57">
        <f t="shared" ca="1" si="63"/>
        <v>1495733225.6999998</v>
      </c>
      <c r="CB77" s="57">
        <f t="shared" ca="1" si="63"/>
        <v>8398541.5999999996</v>
      </c>
      <c r="CC77" s="57">
        <f t="shared" ca="1" si="63"/>
        <v>374482736.53000003</v>
      </c>
      <c r="CD77" s="57">
        <f t="shared" ca="1" si="63"/>
        <v>1045976.559999997</v>
      </c>
      <c r="CE77" s="57">
        <f t="shared" ca="1" si="63"/>
        <v>0</v>
      </c>
      <c r="CF77" s="57">
        <f t="shared" ca="1" si="63"/>
        <v>6430243.1899999995</v>
      </c>
      <c r="CG77" s="57">
        <f t="shared" ca="1" si="63"/>
        <v>50363622.719999999</v>
      </c>
      <c r="CH77" s="57">
        <f t="shared" ca="1" si="63"/>
        <v>139858.26047619048</v>
      </c>
      <c r="CI77" s="57">
        <f t="shared" ca="1" si="63"/>
        <v>10721890284.379463</v>
      </c>
      <c r="CJ77" s="57">
        <f t="shared" ca="1" si="63"/>
        <v>10174512.739999991</v>
      </c>
      <c r="CK77" s="57">
        <f t="shared" ca="1" si="63"/>
        <v>219405.04</v>
      </c>
      <c r="CL77" s="57">
        <f t="shared" ca="1" si="63"/>
        <v>3193542606.287991</v>
      </c>
      <c r="CM77" s="57">
        <f t="shared" ca="1" si="63"/>
        <v>36905629.200903088</v>
      </c>
      <c r="CN77" s="57">
        <f t="shared" ca="1" si="63"/>
        <v>3156636977.0870876</v>
      </c>
      <c r="CO77" s="57">
        <f t="shared" ca="1" si="63"/>
        <v>7517953760.3114719</v>
      </c>
      <c r="CP77" s="57">
        <f t="shared" ca="1" si="63"/>
        <v>90098359.342365101</v>
      </c>
      <c r="CQ77" s="57">
        <f t="shared" ca="1" si="63"/>
        <v>7427855400.9691067</v>
      </c>
      <c r="CR77" s="57">
        <f t="shared" ca="1" si="63"/>
        <v>17525302.34812177</v>
      </c>
      <c r="CS77" s="57">
        <f t="shared" ca="1" si="63"/>
        <v>170629.41</v>
      </c>
      <c r="CT77" s="57">
        <f t="shared" ca="1" si="63"/>
        <v>-25.87</v>
      </c>
      <c r="CU77" s="57">
        <f t="shared" ca="1" si="63"/>
        <v>20704869459.136242</v>
      </c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t="shared" ref="D78:BO78" ca="1" si="64">SUMIF($C$7:$C$76,"H",D$7:D$76)+SUMIF($C$7:$C$76,"E",D$7:D$76)</f>
        <v>0</v>
      </c>
      <c r="E78" s="57">
        <f t="shared" ca="1" si="64"/>
        <v>0</v>
      </c>
      <c r="F78" s="57">
        <f t="shared" ca="1" si="64"/>
        <v>0</v>
      </c>
      <c r="G78" s="57">
        <f t="shared" ca="1" si="64"/>
        <v>0</v>
      </c>
      <c r="H78" s="57">
        <f t="shared" ca="1" si="64"/>
        <v>0</v>
      </c>
      <c r="I78" s="57">
        <f t="shared" ca="1" si="64"/>
        <v>0</v>
      </c>
      <c r="J78" s="57">
        <f t="shared" ca="1" si="64"/>
        <v>0</v>
      </c>
      <c r="K78" s="57">
        <f t="shared" ca="1" si="64"/>
        <v>0</v>
      </c>
      <c r="L78" s="57">
        <f t="shared" ca="1" si="64"/>
        <v>0</v>
      </c>
      <c r="M78" s="57">
        <f t="shared" ca="1" si="64"/>
        <v>0</v>
      </c>
      <c r="N78" s="57">
        <f t="shared" ca="1" si="64"/>
        <v>0</v>
      </c>
      <c r="O78" s="57">
        <f t="shared" ca="1" si="64"/>
        <v>0</v>
      </c>
      <c r="P78" s="57">
        <f t="shared" ca="1" si="64"/>
        <v>0</v>
      </c>
      <c r="Q78" s="57">
        <f t="shared" ca="1" si="64"/>
        <v>0</v>
      </c>
      <c r="R78" s="57">
        <f t="shared" ca="1" si="64"/>
        <v>0</v>
      </c>
      <c r="S78" s="57">
        <f t="shared" ca="1" si="64"/>
        <v>0</v>
      </c>
      <c r="T78" s="57">
        <f t="shared" ca="1" si="64"/>
        <v>0</v>
      </c>
      <c r="U78" s="57">
        <f t="shared" ca="1" si="64"/>
        <v>0</v>
      </c>
      <c r="V78" s="57">
        <f t="shared" ca="1" si="64"/>
        <v>0</v>
      </c>
      <c r="W78" s="57">
        <f t="shared" ca="1" si="64"/>
        <v>0</v>
      </c>
      <c r="X78" s="57">
        <f t="shared" ca="1" si="64"/>
        <v>0</v>
      </c>
      <c r="Y78" s="57">
        <f t="shared" ca="1" si="64"/>
        <v>0</v>
      </c>
      <c r="Z78" s="57">
        <f t="shared" ca="1" si="64"/>
        <v>0</v>
      </c>
      <c r="AA78" s="57">
        <f t="shared" ca="1" si="64"/>
        <v>0</v>
      </c>
      <c r="AB78" s="57">
        <f t="shared" ca="1" si="64"/>
        <v>0</v>
      </c>
      <c r="AC78" s="57">
        <f t="shared" ca="1" si="64"/>
        <v>0</v>
      </c>
      <c r="AD78" s="57">
        <f t="shared" ca="1" si="64"/>
        <v>0</v>
      </c>
      <c r="AE78" s="57">
        <f t="shared" ca="1" si="64"/>
        <v>0</v>
      </c>
      <c r="AF78" s="57">
        <f t="shared" ca="1" si="64"/>
        <v>0</v>
      </c>
      <c r="AG78" s="57">
        <f t="shared" ca="1" si="64"/>
        <v>0</v>
      </c>
      <c r="AH78" s="57">
        <f t="shared" ca="1" si="64"/>
        <v>0</v>
      </c>
      <c r="AI78" s="57">
        <f t="shared" ca="1" si="64"/>
        <v>0</v>
      </c>
      <c r="AJ78" s="57">
        <f t="shared" ca="1" si="64"/>
        <v>0</v>
      </c>
      <c r="AK78" s="57">
        <f t="shared" ca="1" si="64"/>
        <v>0</v>
      </c>
      <c r="AL78" s="57">
        <f t="shared" ca="1" si="64"/>
        <v>0</v>
      </c>
      <c r="AM78" s="57">
        <f t="shared" ca="1" si="64"/>
        <v>0</v>
      </c>
      <c r="AN78" s="57">
        <f t="shared" ca="1" si="64"/>
        <v>0</v>
      </c>
      <c r="AO78" s="57">
        <f t="shared" ca="1" si="64"/>
        <v>0</v>
      </c>
      <c r="AP78" s="57">
        <f t="shared" ca="1" si="64"/>
        <v>0</v>
      </c>
      <c r="AQ78" s="57">
        <f t="shared" ca="1" si="64"/>
        <v>0</v>
      </c>
      <c r="AR78" s="57">
        <f t="shared" ca="1" si="64"/>
        <v>0</v>
      </c>
      <c r="AS78" s="57">
        <f t="shared" ca="1" si="64"/>
        <v>0</v>
      </c>
      <c r="AT78" s="57">
        <f t="shared" ca="1" si="64"/>
        <v>0</v>
      </c>
      <c r="AU78" s="57">
        <f t="shared" ca="1" si="64"/>
        <v>0</v>
      </c>
      <c r="AV78" s="57">
        <f t="shared" ca="1" si="64"/>
        <v>0</v>
      </c>
      <c r="AW78" s="57">
        <f t="shared" ca="1" si="64"/>
        <v>0</v>
      </c>
      <c r="AX78" s="57">
        <f t="shared" ca="1" si="64"/>
        <v>0</v>
      </c>
      <c r="AY78" s="57">
        <f t="shared" ca="1" si="64"/>
        <v>0</v>
      </c>
      <c r="AZ78" s="57">
        <f t="shared" ca="1" si="64"/>
        <v>0</v>
      </c>
      <c r="BA78" s="57">
        <f t="shared" ca="1" si="64"/>
        <v>0</v>
      </c>
      <c r="BB78" s="57">
        <f t="shared" ca="1" si="64"/>
        <v>0</v>
      </c>
      <c r="BC78" s="57">
        <f t="shared" ca="1" si="64"/>
        <v>0</v>
      </c>
      <c r="BD78" s="57">
        <f t="shared" ca="1" si="64"/>
        <v>6481977.2857549787</v>
      </c>
      <c r="BE78" s="57">
        <f t="shared" ca="1" si="64"/>
        <v>0</v>
      </c>
      <c r="BF78" s="57">
        <f t="shared" ca="1" si="64"/>
        <v>0</v>
      </c>
      <c r="BG78" s="57">
        <f t="shared" ca="1" si="64"/>
        <v>0</v>
      </c>
      <c r="BH78" s="57">
        <f t="shared" ca="1" si="64"/>
        <v>0</v>
      </c>
      <c r="BI78" s="57">
        <f t="shared" ca="1" si="64"/>
        <v>0</v>
      </c>
      <c r="BJ78" s="57">
        <f t="shared" ca="1" si="64"/>
        <v>0</v>
      </c>
      <c r="BK78" s="57">
        <f t="shared" ca="1" si="64"/>
        <v>0</v>
      </c>
      <c r="BL78" s="57">
        <f t="shared" ca="1" si="64"/>
        <v>0</v>
      </c>
      <c r="BM78" s="57">
        <f t="shared" ca="1" si="64"/>
        <v>0</v>
      </c>
      <c r="BN78" s="57">
        <f t="shared" ca="1" si="64"/>
        <v>0</v>
      </c>
      <c r="BO78" s="57">
        <f t="shared" ca="1" si="64"/>
        <v>0</v>
      </c>
      <c r="BP78" s="57">
        <f t="shared" ref="BP78:CF78" ca="1" si="65">SUMIF($C$7:$C$76,"H",BP$7:BP$76)+SUMIF($C$7:$C$76,"E",BP$7:BP$76)</f>
        <v>0</v>
      </c>
      <c r="BQ78" s="57">
        <f t="shared" ca="1" si="65"/>
        <v>0</v>
      </c>
      <c r="BR78" s="57">
        <f t="shared" ca="1" si="65"/>
        <v>0</v>
      </c>
      <c r="BS78" s="57">
        <f t="shared" ca="1" si="65"/>
        <v>0</v>
      </c>
      <c r="BT78" s="57">
        <f t="shared" ca="1" si="65"/>
        <v>0</v>
      </c>
      <c r="BU78" s="57">
        <f t="shared" ca="1" si="65"/>
        <v>0</v>
      </c>
      <c r="BV78" s="57">
        <f t="shared" ca="1" si="65"/>
        <v>0</v>
      </c>
      <c r="BW78" s="57">
        <f t="shared" ca="1" si="65"/>
        <v>0</v>
      </c>
      <c r="BX78" s="57">
        <f t="shared" ca="1" si="65"/>
        <v>0</v>
      </c>
      <c r="BY78" s="57">
        <f t="shared" ca="1" si="65"/>
        <v>0</v>
      </c>
      <c r="BZ78" s="57">
        <f t="shared" ca="1" si="65"/>
        <v>0</v>
      </c>
      <c r="CA78" s="57">
        <f t="shared" ca="1" si="65"/>
        <v>0</v>
      </c>
      <c r="CB78" s="57">
        <f t="shared" ca="1" si="65"/>
        <v>0</v>
      </c>
      <c r="CC78" s="57">
        <f t="shared" ca="1" si="65"/>
        <v>0</v>
      </c>
      <c r="CD78" s="57">
        <f t="shared" ca="1" si="65"/>
        <v>0</v>
      </c>
      <c r="CE78" s="57">
        <f t="shared" ca="1" si="65"/>
        <v>0</v>
      </c>
      <c r="CF78" s="57">
        <f t="shared" ca="1" si="65"/>
        <v>0</v>
      </c>
      <c r="CG78" s="57">
        <f ca="1">SUMIF($C$7:$C$76,"H",CG$7:CG$76)+SUMIF($C$7:$C$76,"E",CG$7:CG$76)</f>
        <v>0</v>
      </c>
      <c r="CH78" s="57">
        <f t="shared" ref="CH78:CU78" ca="1" si="66">SUMIF($C$7:$C$76,"H",CH$7:CH$76)+SUMIF($C$7:$C$76,"E",CH$7:CH$76)</f>
        <v>363.48571428571427</v>
      </c>
      <c r="CI78" s="57">
        <f t="shared" ca="1" si="66"/>
        <v>224806382.85999933</v>
      </c>
      <c r="CJ78" s="57">
        <f t="shared" ca="1" si="66"/>
        <v>0</v>
      </c>
      <c r="CK78" s="57">
        <f t="shared" ca="1" si="66"/>
        <v>0</v>
      </c>
      <c r="CL78" s="57">
        <f t="shared" ca="1" si="66"/>
        <v>30688506.739999298</v>
      </c>
      <c r="CM78" s="57">
        <f t="shared" ca="1" si="66"/>
        <v>32648.099999999995</v>
      </c>
      <c r="CN78" s="57">
        <f t="shared" ca="1" si="66"/>
        <v>30655858.6399993</v>
      </c>
      <c r="CO78" s="57">
        <f t="shared" ca="1" si="66"/>
        <v>194117876.12</v>
      </c>
      <c r="CP78" s="57">
        <f t="shared" ca="1" si="66"/>
        <v>4642075.3599999994</v>
      </c>
      <c r="CQ78" s="57">
        <f t="shared" ca="1" si="66"/>
        <v>189475800.76000002</v>
      </c>
      <c r="CR78" s="57">
        <f t="shared" ca="1" si="66"/>
        <v>223958.26</v>
      </c>
      <c r="CS78" s="57">
        <f t="shared" ca="1" si="66"/>
        <v>0</v>
      </c>
      <c r="CT78" s="57">
        <f t="shared" ca="1" si="66"/>
        <v>0</v>
      </c>
      <c r="CU78" s="57">
        <f t="shared" ca="1" si="66"/>
        <v>231512681.89146858</v>
      </c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J78" s="3"/>
      <c r="DK78" s="3"/>
      <c r="DL78" s="3"/>
      <c r="DM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BO79" ca="1" si="67">D77+D78</f>
        <v>2226254708.2771292</v>
      </c>
      <c r="E79" s="57">
        <f t="shared" ca="1" si="67"/>
        <v>109378092.54477614</v>
      </c>
      <c r="F79" s="57">
        <f t="shared" ca="1" si="67"/>
        <v>863245777.0741657</v>
      </c>
      <c r="G79" s="57">
        <f t="shared" ca="1" si="67"/>
        <v>1253630838.6581869</v>
      </c>
      <c r="H79" s="57">
        <f t="shared" ca="1" si="67"/>
        <v>192910708.378903</v>
      </c>
      <c r="I79" s="57">
        <f t="shared" ca="1" si="67"/>
        <v>9284671.1406629663</v>
      </c>
      <c r="J79" s="57">
        <f t="shared" ca="1" si="67"/>
        <v>18310.379999999481</v>
      </c>
      <c r="K79" s="57">
        <f t="shared" ca="1" si="67"/>
        <v>3193210.91</v>
      </c>
      <c r="L79" s="57">
        <f t="shared" ca="1" si="67"/>
        <v>2535396.2821490001</v>
      </c>
      <c r="M79" s="57">
        <f t="shared" ca="1" si="67"/>
        <v>0</v>
      </c>
      <c r="N79" s="57">
        <f t="shared" ca="1" si="67"/>
        <v>15878.88</v>
      </c>
      <c r="O79" s="57">
        <f t="shared" ca="1" si="67"/>
        <v>301032609.19025207</v>
      </c>
      <c r="P79" s="57">
        <f t="shared" ca="1" si="67"/>
        <v>472214.95999999996</v>
      </c>
      <c r="Q79" s="57">
        <f t="shared" ca="1" si="67"/>
        <v>101569029.92916802</v>
      </c>
      <c r="R79" s="57">
        <f t="shared" ca="1" si="67"/>
        <v>0</v>
      </c>
      <c r="S79" s="57">
        <f t="shared" ca="1" si="67"/>
        <v>0</v>
      </c>
      <c r="T79" s="57">
        <f t="shared" ca="1" si="67"/>
        <v>1768826963.9172122</v>
      </c>
      <c r="U79" s="57">
        <f t="shared" ca="1" si="67"/>
        <v>167898271.60788202</v>
      </c>
      <c r="V79" s="57">
        <f t="shared" ca="1" si="67"/>
        <v>69997187.658000097</v>
      </c>
      <c r="W79" s="57">
        <f t="shared" ca="1" si="67"/>
        <v>302702866.58999985</v>
      </c>
      <c r="X79" s="57">
        <f t="shared" ca="1" si="67"/>
        <v>23514.32</v>
      </c>
      <c r="Y79" s="57">
        <f t="shared" ca="1" si="67"/>
        <v>10125856.663148055</v>
      </c>
      <c r="Z79" s="57">
        <f t="shared" ca="1" si="67"/>
        <v>183172981.13258973</v>
      </c>
      <c r="AA79" s="57">
        <f t="shared" ca="1" si="67"/>
        <v>8705.6599999999162</v>
      </c>
      <c r="AB79" s="57">
        <f t="shared" ca="1" si="67"/>
        <v>15.63</v>
      </c>
      <c r="AC79" s="57">
        <f t="shared" ca="1" si="67"/>
        <v>7453454.6547100004</v>
      </c>
      <c r="AD79" s="57">
        <f t="shared" ca="1" si="67"/>
        <v>27806877.166885</v>
      </c>
      <c r="AE79" s="57">
        <f t="shared" ca="1" si="67"/>
        <v>0</v>
      </c>
      <c r="AF79" s="57">
        <f t="shared" ca="1" si="67"/>
        <v>982879.54000399983</v>
      </c>
      <c r="AG79" s="57">
        <f t="shared" ca="1" si="67"/>
        <v>195709186.10000002</v>
      </c>
      <c r="AH79" s="57">
        <f t="shared" ca="1" si="67"/>
        <v>147456071.48999998</v>
      </c>
      <c r="AI79" s="57">
        <f t="shared" ca="1" si="67"/>
        <v>4727168.6900000004</v>
      </c>
      <c r="AJ79" s="57">
        <f t="shared" ca="1" si="67"/>
        <v>8960597.0584580675</v>
      </c>
      <c r="AK79" s="57">
        <f t="shared" ca="1" si="67"/>
        <v>138437.02002900004</v>
      </c>
      <c r="AL79" s="57">
        <f t="shared" ca="1" si="67"/>
        <v>0</v>
      </c>
      <c r="AM79" s="57">
        <f t="shared" ca="1" si="67"/>
        <v>52483886.556250006</v>
      </c>
      <c r="AN79" s="57">
        <f t="shared" ca="1" si="67"/>
        <v>37595.699999999997</v>
      </c>
      <c r="AO79" s="57">
        <f t="shared" ca="1" si="67"/>
        <v>37202053.350000001</v>
      </c>
      <c r="AP79" s="57">
        <f t="shared" ca="1" si="67"/>
        <v>3629964.8700939999</v>
      </c>
      <c r="AQ79" s="57">
        <f t="shared" ca="1" si="67"/>
        <v>0</v>
      </c>
      <c r="AR79" s="57">
        <f t="shared" ca="1" si="67"/>
        <v>0</v>
      </c>
      <c r="AS79" s="57">
        <f t="shared" ca="1" si="67"/>
        <v>0</v>
      </c>
      <c r="AT79" s="57">
        <f t="shared" ca="1" si="67"/>
        <v>160173507.55378783</v>
      </c>
      <c r="AU79" s="57">
        <f t="shared" ca="1" si="67"/>
        <v>6479940.4363740403</v>
      </c>
      <c r="AV79" s="57">
        <f t="shared" ca="1" si="67"/>
        <v>25986622.195872061</v>
      </c>
      <c r="AW79" s="57">
        <f t="shared" ca="1" si="67"/>
        <v>0</v>
      </c>
      <c r="AX79" s="57">
        <f t="shared" ca="1" si="67"/>
        <v>3315554.3295719996</v>
      </c>
      <c r="AY79" s="57">
        <f t="shared" ca="1" si="67"/>
        <v>0</v>
      </c>
      <c r="AZ79" s="57">
        <f t="shared" ca="1" si="67"/>
        <v>0</v>
      </c>
      <c r="BA79" s="57">
        <f t="shared" ca="1" si="67"/>
        <v>0</v>
      </c>
      <c r="BB79" s="57">
        <f t="shared" ca="1" si="67"/>
        <v>0</v>
      </c>
      <c r="BC79" s="57">
        <f t="shared" ca="1" si="67"/>
        <v>0</v>
      </c>
      <c r="BD79" s="57">
        <f t="shared" ca="1" si="67"/>
        <v>70670392.722374752</v>
      </c>
      <c r="BE79" s="57">
        <f t="shared" ca="1" si="67"/>
        <v>122</v>
      </c>
      <c r="BF79" s="57">
        <f t="shared" ca="1" si="67"/>
        <v>0</v>
      </c>
      <c r="BG79" s="57">
        <f t="shared" ca="1" si="67"/>
        <v>0</v>
      </c>
      <c r="BH79" s="57">
        <f t="shared" ca="1" si="67"/>
        <v>1429.67</v>
      </c>
      <c r="BI79" s="57">
        <f t="shared" ca="1" si="67"/>
        <v>47043594.282591075</v>
      </c>
      <c r="BJ79" s="57">
        <f t="shared" ca="1" si="67"/>
        <v>5350549.4997009998</v>
      </c>
      <c r="BK79" s="57">
        <f t="shared" ca="1" si="67"/>
        <v>0</v>
      </c>
      <c r="BL79" s="57">
        <f t="shared" ca="1" si="67"/>
        <v>12758.000001</v>
      </c>
      <c r="BM79" s="57">
        <f t="shared" ca="1" si="67"/>
        <v>1977408.4900000012</v>
      </c>
      <c r="BN79" s="57">
        <f t="shared" ca="1" si="67"/>
        <v>17359928.474593002</v>
      </c>
      <c r="BO79" s="57">
        <f t="shared" ca="1" si="67"/>
        <v>0</v>
      </c>
      <c r="BP79" s="57">
        <f t="shared" ref="BP79:BT79" ca="1" si="68">BP77+BP78</f>
        <v>146449027.7425189</v>
      </c>
      <c r="BQ79" s="57">
        <f t="shared" ca="1" si="68"/>
        <v>25487292.649189986</v>
      </c>
      <c r="BR79" s="57">
        <f t="shared" ca="1" si="68"/>
        <v>54666886.198438995</v>
      </c>
      <c r="BS79" s="57">
        <f t="shared" ca="1" si="68"/>
        <v>1512300746.6257901</v>
      </c>
      <c r="BT79" s="57">
        <f t="shared" ca="1" si="68"/>
        <v>0</v>
      </c>
      <c r="BU79" s="57">
        <f ca="1">BU77+BU78</f>
        <v>0</v>
      </c>
      <c r="BV79" s="57">
        <f ca="1">BV77+BV78</f>
        <v>23873917.829606</v>
      </c>
      <c r="BW79" s="57">
        <f t="shared" ref="BW79:CU79" ca="1" si="69">BW77+BW78</f>
        <v>1465899.42</v>
      </c>
      <c r="BX79" s="57">
        <f t="shared" ca="1" si="69"/>
        <v>0</v>
      </c>
      <c r="BY79" s="57">
        <f t="shared" ca="1" si="69"/>
        <v>55671172.149999999</v>
      </c>
      <c r="BZ79" s="57">
        <f t="shared" ca="1" si="69"/>
        <v>50253017.620000005</v>
      </c>
      <c r="CA79" s="57">
        <f t="shared" ca="1" si="69"/>
        <v>1495733225.6999998</v>
      </c>
      <c r="CB79" s="57">
        <f t="shared" ca="1" si="69"/>
        <v>8398541.5999999996</v>
      </c>
      <c r="CC79" s="57">
        <f t="shared" ca="1" si="69"/>
        <v>374482736.53000003</v>
      </c>
      <c r="CD79" s="57">
        <f t="shared" ca="1" si="69"/>
        <v>1045976.559999997</v>
      </c>
      <c r="CE79" s="57">
        <f t="shared" ca="1" si="69"/>
        <v>0</v>
      </c>
      <c r="CF79" s="57">
        <f t="shared" ca="1" si="69"/>
        <v>6430243.1899999995</v>
      </c>
      <c r="CG79" s="57">
        <f t="shared" ca="1" si="69"/>
        <v>50363622.719999999</v>
      </c>
      <c r="CH79" s="57">
        <f t="shared" ca="1" si="69"/>
        <v>140221.7461904762</v>
      </c>
      <c r="CI79" s="57">
        <f t="shared" ca="1" si="69"/>
        <v>10946696667.239462</v>
      </c>
      <c r="CJ79" s="57">
        <f t="shared" ca="1" si="69"/>
        <v>10174512.739999991</v>
      </c>
      <c r="CK79" s="57">
        <f t="shared" ca="1" si="69"/>
        <v>219405.04</v>
      </c>
      <c r="CL79" s="57">
        <f t="shared" ca="1" si="69"/>
        <v>3224231113.0279903</v>
      </c>
      <c r="CM79" s="57">
        <f t="shared" ca="1" si="69"/>
        <v>36938277.300903089</v>
      </c>
      <c r="CN79" s="57">
        <f t="shared" ca="1" si="69"/>
        <v>3187292835.727087</v>
      </c>
      <c r="CO79" s="57">
        <f t="shared" ca="1" si="69"/>
        <v>7712071636.4314718</v>
      </c>
      <c r="CP79" s="57">
        <f t="shared" ca="1" si="69"/>
        <v>94740434.7023651</v>
      </c>
      <c r="CQ79" s="57">
        <f t="shared" ca="1" si="69"/>
        <v>7617331201.7291069</v>
      </c>
      <c r="CR79" s="57">
        <f t="shared" ca="1" si="69"/>
        <v>17749260.608121771</v>
      </c>
      <c r="CS79" s="57">
        <f t="shared" ca="1" si="69"/>
        <v>170629.41</v>
      </c>
      <c r="CT79" s="57">
        <f t="shared" ca="1" si="69"/>
        <v>-25.87</v>
      </c>
      <c r="CU79" s="57">
        <f t="shared" ca="1" si="69"/>
        <v>20936382141.02771</v>
      </c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</row>
    <row r="81" spans="1:134" s="17" customFormat="1" x14ac:dyDescent="0.2">
      <c r="A81" s="63"/>
      <c r="B81" s="63"/>
      <c r="C81" s="63"/>
    </row>
    <row r="82" spans="1:134" s="17" customFormat="1" x14ac:dyDescent="0.2">
      <c r="A82" s="63"/>
      <c r="B82" s="63"/>
      <c r="C82" s="63"/>
    </row>
    <row r="83" spans="1:134" s="17" customFormat="1" x14ac:dyDescent="0.2">
      <c r="A83" s="63"/>
      <c r="B83" s="63"/>
      <c r="C83" s="63"/>
    </row>
    <row r="84" spans="1:134" s="17" customFormat="1" x14ac:dyDescent="0.2">
      <c r="A84" s="63"/>
      <c r="B84" s="63"/>
      <c r="C84" s="6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</row>
  </sheetData>
  <mergeCells count="1">
    <mergeCell ref="E2:G2"/>
  </mergeCells>
  <dataValidations count="1">
    <dataValidation type="list" allowBlank="1" showInputMessage="1" showErrorMessage="1" sqref="B2" xr:uid="{C05D9E4E-1FC3-473F-902A-EE52A9B2CAC4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560B-E14D-4E9C-AC6A-F34FEA0C1AA1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21" width="15.7109375" style="3" customWidth="1"/>
    <col min="22" max="22" width="4" style="3" customWidth="1"/>
    <col min="23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316</v>
      </c>
      <c r="B2" s="70" t="s">
        <v>8</v>
      </c>
      <c r="C2" s="2"/>
      <c r="E2" s="84" t="s">
        <v>1</v>
      </c>
      <c r="F2" s="85"/>
      <c r="G2" s="86"/>
      <c r="O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790</v>
      </c>
      <c r="E5" s="10">
        <v>791</v>
      </c>
      <c r="F5" s="10">
        <v>792</v>
      </c>
      <c r="G5" s="10">
        <v>793</v>
      </c>
      <c r="H5" s="10">
        <v>794</v>
      </c>
      <c r="I5" s="10">
        <v>795</v>
      </c>
      <c r="J5" s="10">
        <v>796</v>
      </c>
      <c r="K5" s="10">
        <v>797</v>
      </c>
      <c r="L5" s="10">
        <v>908</v>
      </c>
      <c r="M5" s="10">
        <v>909</v>
      </c>
      <c r="N5" s="10">
        <v>910</v>
      </c>
      <c r="O5" s="10">
        <v>91001</v>
      </c>
      <c r="P5" s="10">
        <v>91002</v>
      </c>
      <c r="Q5" s="10">
        <v>911</v>
      </c>
      <c r="R5" s="10">
        <v>91101</v>
      </c>
      <c r="S5" s="10">
        <v>91102</v>
      </c>
      <c r="T5" s="10">
        <v>799</v>
      </c>
      <c r="U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125</v>
      </c>
      <c r="E6" s="72" t="s">
        <v>126</v>
      </c>
      <c r="F6" s="72" t="s">
        <v>127</v>
      </c>
      <c r="G6" s="72" t="s">
        <v>128</v>
      </c>
      <c r="H6" s="72" t="s">
        <v>129</v>
      </c>
      <c r="I6" s="72" t="s">
        <v>130</v>
      </c>
      <c r="J6" s="72" t="s">
        <v>20</v>
      </c>
      <c r="K6" s="72" t="s">
        <v>21</v>
      </c>
      <c r="L6" s="72" t="s">
        <v>22</v>
      </c>
      <c r="M6" s="72" t="s">
        <v>23</v>
      </c>
      <c r="N6" s="72" t="s">
        <v>24</v>
      </c>
      <c r="O6" s="72" t="s">
        <v>25</v>
      </c>
      <c r="P6" s="72" t="s">
        <v>26</v>
      </c>
      <c r="Q6" s="72" t="s">
        <v>27</v>
      </c>
      <c r="R6" s="72" t="s">
        <v>25</v>
      </c>
      <c r="S6" s="72" t="s">
        <v>26</v>
      </c>
      <c r="T6" s="72" t="s">
        <v>131</v>
      </c>
      <c r="U6" s="71" t="s">
        <v>317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J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t="shared" ca="1" si="0"/>
        <v>0</v>
      </c>
      <c r="K7" s="23">
        <f ca="1">L7+M7+N7+Q7</f>
        <v>0</v>
      </c>
      <c r="L7" s="22">
        <f t="shared" ref="L7:M22" ca="1" si="1">IFERROR(INDIRECT("'"&amp;$B$2&amp;"'!"&amp;ADDRESS(MATCH($B7,INDIRECT("'"&amp;$B$2&amp;"'!$B$1:$B$1095"),0),MATCH(L$5,INDIRECT("'"&amp;$B$2&amp;"'!5:5"),0))),0)</f>
        <v>0</v>
      </c>
      <c r="M7" s="22">
        <f t="shared" ca="1" si="1"/>
        <v>0</v>
      </c>
      <c r="N7" s="23">
        <f ca="1">+O7+P7</f>
        <v>0</v>
      </c>
      <c r="O7" s="22">
        <f t="shared" ref="O7:P22" ca="1" si="2">IFERROR(INDIRECT("'"&amp;$B$2&amp;"'!"&amp;ADDRESS(MATCH($B7,INDIRECT("'"&amp;$B$2&amp;"'!$B$1:$B$1095"),0),MATCH(O$5,INDIRECT("'"&amp;$B$2&amp;"'!5:5"),0))),0)</f>
        <v>0</v>
      </c>
      <c r="P7" s="22">
        <f t="shared" ca="1" si="2"/>
        <v>0</v>
      </c>
      <c r="Q7" s="23">
        <f ca="1">+R7+S7</f>
        <v>0</v>
      </c>
      <c r="R7" s="22">
        <f t="shared" ref="R7:T22" ca="1" si="3">IFERROR(INDIRECT("'"&amp;$B$2&amp;"'!"&amp;ADDRESS(MATCH($B7,INDIRECT("'"&amp;$B$2&amp;"'!$B$1:$B$1095"),0),MATCH(R$5,INDIRECT("'"&amp;$B$2&amp;"'!5:5"),0))),0)</f>
        <v>0</v>
      </c>
      <c r="S7" s="22">
        <f t="shared" ca="1" si="3"/>
        <v>0</v>
      </c>
      <c r="T7" s="22">
        <f t="shared" ca="1" si="3"/>
        <v>0</v>
      </c>
      <c r="U7" s="23">
        <f ca="1">SUM(D7:K7)+T7</f>
        <v>0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2">
        <f t="shared" ca="1" si="0"/>
        <v>0</v>
      </c>
      <c r="K8" s="23">
        <f t="shared" ref="K8:K71" ca="1" si="4">L8+M8+N8+Q8</f>
        <v>0</v>
      </c>
      <c r="L8" s="22">
        <f t="shared" ca="1" si="1"/>
        <v>0</v>
      </c>
      <c r="M8" s="22">
        <f t="shared" ca="1" si="1"/>
        <v>0</v>
      </c>
      <c r="N8" s="23">
        <f t="shared" ref="N8:N71" ca="1" si="5">+O8+P8</f>
        <v>0</v>
      </c>
      <c r="O8" s="22">
        <f t="shared" ca="1" si="2"/>
        <v>0</v>
      </c>
      <c r="P8" s="22">
        <f t="shared" ca="1" si="2"/>
        <v>0</v>
      </c>
      <c r="Q8" s="23">
        <f t="shared" ref="Q8:Q71" ca="1" si="6">+R8+S8</f>
        <v>0</v>
      </c>
      <c r="R8" s="22">
        <f t="shared" ca="1" si="3"/>
        <v>0</v>
      </c>
      <c r="S8" s="22">
        <f t="shared" ca="1" si="3"/>
        <v>0</v>
      </c>
      <c r="T8" s="22">
        <f t="shared" ca="1" si="3"/>
        <v>0</v>
      </c>
      <c r="U8" s="23">
        <f t="shared" ref="U8:U18" ca="1" si="7">SUM(D8:K8)+T8</f>
        <v>0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2">
        <f t="shared" ca="1" si="0"/>
        <v>0</v>
      </c>
      <c r="I9" s="22">
        <f t="shared" ca="1" si="0"/>
        <v>0</v>
      </c>
      <c r="J9" s="22">
        <f t="shared" ca="1" si="0"/>
        <v>0</v>
      </c>
      <c r="K9" s="23">
        <f t="shared" ca="1" si="4"/>
        <v>0</v>
      </c>
      <c r="L9" s="22">
        <f t="shared" ca="1" si="1"/>
        <v>0</v>
      </c>
      <c r="M9" s="22">
        <f t="shared" ca="1" si="1"/>
        <v>0</v>
      </c>
      <c r="N9" s="23">
        <f t="shared" ca="1" si="5"/>
        <v>0</v>
      </c>
      <c r="O9" s="22">
        <f t="shared" ca="1" si="2"/>
        <v>0</v>
      </c>
      <c r="P9" s="22">
        <f t="shared" ca="1" si="2"/>
        <v>0</v>
      </c>
      <c r="Q9" s="23">
        <f t="shared" ca="1" si="6"/>
        <v>0</v>
      </c>
      <c r="R9" s="22">
        <f t="shared" ca="1" si="3"/>
        <v>0</v>
      </c>
      <c r="S9" s="22">
        <f t="shared" ca="1" si="3"/>
        <v>0</v>
      </c>
      <c r="T9" s="22">
        <f t="shared" ca="1" si="3"/>
        <v>0</v>
      </c>
      <c r="U9" s="23">
        <f t="shared" ca="1" si="7"/>
        <v>0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22">
        <f t="shared" ca="1" si="0"/>
        <v>0</v>
      </c>
      <c r="F10" s="22">
        <f t="shared" ca="1" si="0"/>
        <v>0</v>
      </c>
      <c r="G10" s="22">
        <f t="shared" ca="1" si="0"/>
        <v>0</v>
      </c>
      <c r="H10" s="22">
        <f t="shared" ca="1" si="0"/>
        <v>0</v>
      </c>
      <c r="I10" s="22">
        <f t="shared" ca="1" si="0"/>
        <v>0</v>
      </c>
      <c r="J10" s="22">
        <f t="shared" ca="1" si="0"/>
        <v>0</v>
      </c>
      <c r="K10" s="23">
        <f t="shared" ca="1" si="4"/>
        <v>0</v>
      </c>
      <c r="L10" s="22">
        <f t="shared" ca="1" si="1"/>
        <v>0</v>
      </c>
      <c r="M10" s="22">
        <f t="shared" ca="1" si="1"/>
        <v>0</v>
      </c>
      <c r="N10" s="23">
        <f t="shared" ca="1" si="5"/>
        <v>0</v>
      </c>
      <c r="O10" s="22">
        <f t="shared" ca="1" si="2"/>
        <v>0</v>
      </c>
      <c r="P10" s="22">
        <f t="shared" ca="1" si="2"/>
        <v>0</v>
      </c>
      <c r="Q10" s="23">
        <f t="shared" ca="1" si="6"/>
        <v>0</v>
      </c>
      <c r="R10" s="22">
        <f t="shared" ca="1" si="3"/>
        <v>0</v>
      </c>
      <c r="S10" s="22">
        <f t="shared" ca="1" si="3"/>
        <v>0</v>
      </c>
      <c r="T10" s="22">
        <f t="shared" ca="1" si="3"/>
        <v>0</v>
      </c>
      <c r="U10" s="23">
        <f t="shared" ca="1" si="7"/>
        <v>0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2">
        <f t="shared" ca="1" si="0"/>
        <v>0</v>
      </c>
      <c r="G11" s="22">
        <f t="shared" ca="1" si="0"/>
        <v>0</v>
      </c>
      <c r="H11" s="22">
        <f t="shared" ca="1" si="0"/>
        <v>0</v>
      </c>
      <c r="I11" s="22">
        <f t="shared" ca="1" si="0"/>
        <v>0</v>
      </c>
      <c r="J11" s="22">
        <f t="shared" ca="1" si="0"/>
        <v>0</v>
      </c>
      <c r="K11" s="23">
        <f t="shared" ca="1" si="4"/>
        <v>0</v>
      </c>
      <c r="L11" s="22">
        <f t="shared" ca="1" si="1"/>
        <v>0</v>
      </c>
      <c r="M11" s="22">
        <f t="shared" ca="1" si="1"/>
        <v>0</v>
      </c>
      <c r="N11" s="23">
        <f t="shared" ca="1" si="5"/>
        <v>0</v>
      </c>
      <c r="O11" s="22">
        <f t="shared" ca="1" si="2"/>
        <v>0</v>
      </c>
      <c r="P11" s="22">
        <f t="shared" ca="1" si="2"/>
        <v>0</v>
      </c>
      <c r="Q11" s="23">
        <f t="shared" ca="1" si="6"/>
        <v>0</v>
      </c>
      <c r="R11" s="22">
        <f t="shared" ca="1" si="3"/>
        <v>0</v>
      </c>
      <c r="S11" s="22">
        <f t="shared" ca="1" si="3"/>
        <v>0</v>
      </c>
      <c r="T11" s="22">
        <f t="shared" ca="1" si="3"/>
        <v>0</v>
      </c>
      <c r="U11" s="23">
        <f t="shared" ca="1" si="7"/>
        <v>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3">
        <f t="shared" ca="1" si="4"/>
        <v>0</v>
      </c>
      <c r="L12" s="22">
        <f t="shared" ca="1" si="1"/>
        <v>0</v>
      </c>
      <c r="M12" s="22">
        <f t="shared" ca="1" si="1"/>
        <v>0</v>
      </c>
      <c r="N12" s="23">
        <f t="shared" ca="1" si="5"/>
        <v>0</v>
      </c>
      <c r="O12" s="22">
        <f t="shared" ca="1" si="2"/>
        <v>0</v>
      </c>
      <c r="P12" s="22">
        <f t="shared" ca="1" si="2"/>
        <v>0</v>
      </c>
      <c r="Q12" s="23">
        <f t="shared" ca="1" si="6"/>
        <v>0</v>
      </c>
      <c r="R12" s="22">
        <f t="shared" ca="1" si="3"/>
        <v>0</v>
      </c>
      <c r="S12" s="22">
        <f t="shared" ca="1" si="3"/>
        <v>0</v>
      </c>
      <c r="T12" s="22">
        <f t="shared" ca="1" si="3"/>
        <v>0</v>
      </c>
      <c r="U12" s="23">
        <f t="shared" ca="1" si="7"/>
        <v>0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2">
        <f t="shared" ca="1" si="0"/>
        <v>0</v>
      </c>
      <c r="G13" s="22">
        <f t="shared" ca="1" si="0"/>
        <v>0</v>
      </c>
      <c r="H13" s="22">
        <f t="shared" ca="1" si="0"/>
        <v>0</v>
      </c>
      <c r="I13" s="22">
        <f t="shared" ca="1" si="0"/>
        <v>0</v>
      </c>
      <c r="J13" s="22">
        <f t="shared" ca="1" si="0"/>
        <v>0</v>
      </c>
      <c r="K13" s="23">
        <f t="shared" ca="1" si="4"/>
        <v>0</v>
      </c>
      <c r="L13" s="22">
        <f t="shared" ca="1" si="1"/>
        <v>0</v>
      </c>
      <c r="M13" s="22">
        <f t="shared" ca="1" si="1"/>
        <v>0</v>
      </c>
      <c r="N13" s="23">
        <f t="shared" ca="1" si="5"/>
        <v>0</v>
      </c>
      <c r="O13" s="22">
        <f t="shared" ca="1" si="2"/>
        <v>0</v>
      </c>
      <c r="P13" s="22">
        <f t="shared" ca="1" si="2"/>
        <v>0</v>
      </c>
      <c r="Q13" s="23">
        <f t="shared" ca="1" si="6"/>
        <v>0</v>
      </c>
      <c r="R13" s="22">
        <f t="shared" ca="1" si="3"/>
        <v>0</v>
      </c>
      <c r="S13" s="22">
        <f t="shared" ca="1" si="3"/>
        <v>0</v>
      </c>
      <c r="T13" s="22">
        <f t="shared" ca="1" si="3"/>
        <v>0</v>
      </c>
      <c r="U13" s="23">
        <f t="shared" ca="1" si="7"/>
        <v>0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2">
        <f t="shared" ca="1" si="0"/>
        <v>0</v>
      </c>
      <c r="G14" s="22">
        <f t="shared" ca="1" si="0"/>
        <v>0</v>
      </c>
      <c r="H14" s="22">
        <f t="shared" ca="1" si="0"/>
        <v>0</v>
      </c>
      <c r="I14" s="22">
        <f t="shared" ca="1" si="0"/>
        <v>0</v>
      </c>
      <c r="J14" s="22">
        <f t="shared" ca="1" si="0"/>
        <v>0</v>
      </c>
      <c r="K14" s="23">
        <f t="shared" ca="1" si="4"/>
        <v>0</v>
      </c>
      <c r="L14" s="22">
        <f t="shared" ca="1" si="1"/>
        <v>0</v>
      </c>
      <c r="M14" s="22">
        <f t="shared" ca="1" si="1"/>
        <v>0</v>
      </c>
      <c r="N14" s="23">
        <f t="shared" ca="1" si="5"/>
        <v>0</v>
      </c>
      <c r="O14" s="22">
        <f t="shared" ca="1" si="2"/>
        <v>0</v>
      </c>
      <c r="P14" s="22">
        <f t="shared" ca="1" si="2"/>
        <v>0</v>
      </c>
      <c r="Q14" s="23">
        <f t="shared" ca="1" si="6"/>
        <v>0</v>
      </c>
      <c r="R14" s="22">
        <f t="shared" ca="1" si="3"/>
        <v>0</v>
      </c>
      <c r="S14" s="22">
        <f t="shared" ca="1" si="3"/>
        <v>0</v>
      </c>
      <c r="T14" s="22">
        <f t="shared" ca="1" si="3"/>
        <v>0</v>
      </c>
      <c r="U14" s="23">
        <f t="shared" ca="1" si="7"/>
        <v>0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0"/>
        <v>0</v>
      </c>
      <c r="K15" s="23">
        <f t="shared" ca="1" si="4"/>
        <v>0</v>
      </c>
      <c r="L15" s="22">
        <f t="shared" ca="1" si="1"/>
        <v>0</v>
      </c>
      <c r="M15" s="22">
        <f t="shared" ca="1" si="1"/>
        <v>0</v>
      </c>
      <c r="N15" s="23">
        <f t="shared" ca="1" si="5"/>
        <v>0</v>
      </c>
      <c r="O15" s="22">
        <f t="shared" ca="1" si="2"/>
        <v>0</v>
      </c>
      <c r="P15" s="22">
        <f t="shared" ca="1" si="2"/>
        <v>0</v>
      </c>
      <c r="Q15" s="23">
        <f t="shared" ca="1" si="6"/>
        <v>0</v>
      </c>
      <c r="R15" s="22">
        <f t="shared" ca="1" si="3"/>
        <v>0</v>
      </c>
      <c r="S15" s="22">
        <f t="shared" ca="1" si="3"/>
        <v>0</v>
      </c>
      <c r="T15" s="22">
        <f t="shared" ca="1" si="3"/>
        <v>0</v>
      </c>
      <c r="U15" s="23">
        <f t="shared" ca="1" si="7"/>
        <v>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3">
        <f t="shared" ca="1" si="4"/>
        <v>0</v>
      </c>
      <c r="L16" s="22">
        <f t="shared" ca="1" si="1"/>
        <v>0</v>
      </c>
      <c r="M16" s="22">
        <f t="shared" ca="1" si="1"/>
        <v>0</v>
      </c>
      <c r="N16" s="23">
        <f t="shared" ca="1" si="5"/>
        <v>0</v>
      </c>
      <c r="O16" s="22">
        <f t="shared" ca="1" si="2"/>
        <v>0</v>
      </c>
      <c r="P16" s="22">
        <f t="shared" ca="1" si="2"/>
        <v>0</v>
      </c>
      <c r="Q16" s="23">
        <f t="shared" ca="1" si="6"/>
        <v>0</v>
      </c>
      <c r="R16" s="22">
        <f t="shared" ca="1" si="3"/>
        <v>0</v>
      </c>
      <c r="S16" s="22">
        <f t="shared" ca="1" si="3"/>
        <v>0</v>
      </c>
      <c r="T16" s="22">
        <f t="shared" ca="1" si="3"/>
        <v>0</v>
      </c>
      <c r="U16" s="23">
        <f t="shared" ca="1" si="7"/>
        <v>0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0</v>
      </c>
      <c r="F17" s="22">
        <f t="shared" ca="1" si="0"/>
        <v>0</v>
      </c>
      <c r="G17" s="22">
        <f t="shared" ca="1" si="0"/>
        <v>0</v>
      </c>
      <c r="H17" s="22">
        <f t="shared" ca="1" si="0"/>
        <v>0</v>
      </c>
      <c r="I17" s="22">
        <f t="shared" ca="1" si="0"/>
        <v>0</v>
      </c>
      <c r="J17" s="22">
        <f t="shared" ca="1" si="0"/>
        <v>0</v>
      </c>
      <c r="K17" s="23">
        <f t="shared" ca="1" si="4"/>
        <v>0</v>
      </c>
      <c r="L17" s="22">
        <f t="shared" ca="1" si="1"/>
        <v>0</v>
      </c>
      <c r="M17" s="22">
        <f t="shared" ca="1" si="1"/>
        <v>0</v>
      </c>
      <c r="N17" s="23">
        <f t="shared" ca="1" si="5"/>
        <v>0</v>
      </c>
      <c r="O17" s="22">
        <f t="shared" ca="1" si="2"/>
        <v>0</v>
      </c>
      <c r="P17" s="22">
        <f t="shared" ca="1" si="2"/>
        <v>0</v>
      </c>
      <c r="Q17" s="23">
        <f t="shared" ca="1" si="6"/>
        <v>0</v>
      </c>
      <c r="R17" s="22">
        <f t="shared" ca="1" si="3"/>
        <v>0</v>
      </c>
      <c r="S17" s="22">
        <f t="shared" ca="1" si="3"/>
        <v>0</v>
      </c>
      <c r="T17" s="22">
        <f t="shared" ca="1" si="3"/>
        <v>0</v>
      </c>
      <c r="U17" s="23">
        <f t="shared" ca="1" si="7"/>
        <v>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0</v>
      </c>
      <c r="H18" s="22">
        <f t="shared" ca="1" si="0"/>
        <v>0</v>
      </c>
      <c r="I18" s="22">
        <f t="shared" ca="1" si="0"/>
        <v>0</v>
      </c>
      <c r="J18" s="22">
        <f t="shared" ca="1" si="0"/>
        <v>0</v>
      </c>
      <c r="K18" s="23">
        <f t="shared" ca="1" si="4"/>
        <v>0</v>
      </c>
      <c r="L18" s="22">
        <f t="shared" ca="1" si="1"/>
        <v>0</v>
      </c>
      <c r="M18" s="22">
        <f t="shared" ca="1" si="1"/>
        <v>0</v>
      </c>
      <c r="N18" s="23">
        <f t="shared" ca="1" si="5"/>
        <v>0</v>
      </c>
      <c r="O18" s="22">
        <f t="shared" ca="1" si="2"/>
        <v>0</v>
      </c>
      <c r="P18" s="22">
        <f t="shared" ca="1" si="2"/>
        <v>0</v>
      </c>
      <c r="Q18" s="23">
        <f t="shared" ca="1" si="6"/>
        <v>0</v>
      </c>
      <c r="R18" s="22">
        <f t="shared" ca="1" si="3"/>
        <v>0</v>
      </c>
      <c r="S18" s="22">
        <f t="shared" ca="1" si="3"/>
        <v>0</v>
      </c>
      <c r="T18" s="22">
        <f t="shared" ca="1" si="3"/>
        <v>0</v>
      </c>
      <c r="U18" s="23">
        <f t="shared" ca="1" si="7"/>
        <v>0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3">
        <f t="shared" ca="1" si="4"/>
        <v>0</v>
      </c>
      <c r="L19" s="22">
        <f t="shared" ca="1" si="1"/>
        <v>0</v>
      </c>
      <c r="M19" s="22">
        <f t="shared" ca="1" si="1"/>
        <v>0</v>
      </c>
      <c r="N19" s="23">
        <f t="shared" ca="1" si="5"/>
        <v>0</v>
      </c>
      <c r="O19" s="22">
        <f t="shared" ca="1" si="2"/>
        <v>0</v>
      </c>
      <c r="P19" s="22">
        <f t="shared" ca="1" si="2"/>
        <v>0</v>
      </c>
      <c r="Q19" s="23">
        <f t="shared" ca="1" si="6"/>
        <v>0</v>
      </c>
      <c r="R19" s="22">
        <f t="shared" ca="1" si="3"/>
        <v>0</v>
      </c>
      <c r="S19" s="22">
        <f t="shared" ca="1" si="3"/>
        <v>0</v>
      </c>
      <c r="T19" s="22">
        <f t="shared" ca="1" si="3"/>
        <v>0</v>
      </c>
      <c r="U19" s="23">
        <f t="shared" ref="U19:U24" ca="1" si="8">SUM(D19:K19)+T19</f>
        <v>0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2">
        <f t="shared" ca="1" si="0"/>
        <v>0</v>
      </c>
      <c r="G20" s="22">
        <f t="shared" ca="1" si="0"/>
        <v>0</v>
      </c>
      <c r="H20" s="22">
        <f t="shared" ca="1" si="0"/>
        <v>0</v>
      </c>
      <c r="I20" s="22">
        <f t="shared" ca="1" si="0"/>
        <v>0</v>
      </c>
      <c r="J20" s="22">
        <f t="shared" ca="1" si="0"/>
        <v>0</v>
      </c>
      <c r="K20" s="23">
        <f t="shared" ca="1" si="4"/>
        <v>0</v>
      </c>
      <c r="L20" s="22">
        <f t="shared" ca="1" si="1"/>
        <v>0</v>
      </c>
      <c r="M20" s="22">
        <f t="shared" ca="1" si="1"/>
        <v>0</v>
      </c>
      <c r="N20" s="23">
        <f t="shared" ca="1" si="5"/>
        <v>0</v>
      </c>
      <c r="O20" s="22">
        <f t="shared" ca="1" si="2"/>
        <v>0</v>
      </c>
      <c r="P20" s="22">
        <f t="shared" ca="1" si="2"/>
        <v>0</v>
      </c>
      <c r="Q20" s="23">
        <f t="shared" ca="1" si="6"/>
        <v>0</v>
      </c>
      <c r="R20" s="22">
        <f t="shared" ca="1" si="3"/>
        <v>0</v>
      </c>
      <c r="S20" s="22">
        <f t="shared" ca="1" si="3"/>
        <v>0</v>
      </c>
      <c r="T20" s="22">
        <f t="shared" ca="1" si="3"/>
        <v>0</v>
      </c>
      <c r="U20" s="23">
        <f t="shared" ca="1" si="8"/>
        <v>0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0</v>
      </c>
      <c r="H21" s="22">
        <f t="shared" ca="1" si="0"/>
        <v>0</v>
      </c>
      <c r="I21" s="22">
        <f t="shared" ca="1" si="0"/>
        <v>0</v>
      </c>
      <c r="J21" s="22">
        <f t="shared" ca="1" si="0"/>
        <v>0</v>
      </c>
      <c r="K21" s="23">
        <f t="shared" ca="1" si="4"/>
        <v>0</v>
      </c>
      <c r="L21" s="22">
        <f t="shared" ca="1" si="1"/>
        <v>0</v>
      </c>
      <c r="M21" s="22">
        <f t="shared" ca="1" si="1"/>
        <v>0</v>
      </c>
      <c r="N21" s="23">
        <f t="shared" ca="1" si="5"/>
        <v>0</v>
      </c>
      <c r="O21" s="22">
        <f t="shared" ca="1" si="2"/>
        <v>0</v>
      </c>
      <c r="P21" s="22">
        <f t="shared" ca="1" si="2"/>
        <v>0</v>
      </c>
      <c r="Q21" s="23">
        <f t="shared" ca="1" si="6"/>
        <v>0</v>
      </c>
      <c r="R21" s="22">
        <f t="shared" ca="1" si="3"/>
        <v>0</v>
      </c>
      <c r="S21" s="22">
        <f t="shared" ca="1" si="3"/>
        <v>0</v>
      </c>
      <c r="T21" s="22">
        <f t="shared" ca="1" si="3"/>
        <v>0</v>
      </c>
      <c r="U21" s="23">
        <f t="shared" ca="1" si="8"/>
        <v>0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0</v>
      </c>
      <c r="F22" s="22">
        <f t="shared" ca="1" si="0"/>
        <v>0</v>
      </c>
      <c r="G22" s="22">
        <f t="shared" ca="1" si="0"/>
        <v>0</v>
      </c>
      <c r="H22" s="22">
        <f t="shared" ca="1" si="0"/>
        <v>0</v>
      </c>
      <c r="I22" s="22">
        <f t="shared" ca="1" si="0"/>
        <v>0</v>
      </c>
      <c r="J22" s="22">
        <f t="shared" ca="1" si="0"/>
        <v>0</v>
      </c>
      <c r="K22" s="23">
        <f t="shared" ca="1" si="4"/>
        <v>0</v>
      </c>
      <c r="L22" s="22">
        <f t="shared" ca="1" si="1"/>
        <v>0</v>
      </c>
      <c r="M22" s="22">
        <f t="shared" ca="1" si="1"/>
        <v>0</v>
      </c>
      <c r="N22" s="23">
        <f t="shared" ca="1" si="5"/>
        <v>0</v>
      </c>
      <c r="O22" s="22">
        <f t="shared" ca="1" si="2"/>
        <v>0</v>
      </c>
      <c r="P22" s="22">
        <f t="shared" ca="1" si="2"/>
        <v>0</v>
      </c>
      <c r="Q22" s="23">
        <f t="shared" ca="1" si="6"/>
        <v>0</v>
      </c>
      <c r="R22" s="22">
        <f t="shared" ca="1" si="3"/>
        <v>0</v>
      </c>
      <c r="S22" s="22">
        <f t="shared" ca="1" si="3"/>
        <v>0</v>
      </c>
      <c r="T22" s="22">
        <f t="shared" ca="1" si="3"/>
        <v>0</v>
      </c>
      <c r="U22" s="23">
        <f t="shared" ca="1" si="8"/>
        <v>0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J38" ca="1" si="9">IFERROR(INDIRECT("'"&amp;$B$2&amp;"'!"&amp;ADDRESS(MATCH($B23,INDIRECT("'"&amp;$B$2&amp;"'!$B$1:$B$1095"),0),MATCH(D$5,INDIRECT("'"&amp;$B$2&amp;"'!5:5"),0))),0)</f>
        <v>0</v>
      </c>
      <c r="E23" s="22">
        <f t="shared" ca="1" si="9"/>
        <v>0</v>
      </c>
      <c r="F23" s="22">
        <f t="shared" ca="1" si="9"/>
        <v>0</v>
      </c>
      <c r="G23" s="22">
        <f t="shared" ca="1" si="9"/>
        <v>0</v>
      </c>
      <c r="H23" s="22">
        <f t="shared" ca="1" si="9"/>
        <v>0</v>
      </c>
      <c r="I23" s="22">
        <f t="shared" ca="1" si="9"/>
        <v>0</v>
      </c>
      <c r="J23" s="22">
        <f t="shared" ca="1" si="9"/>
        <v>0</v>
      </c>
      <c r="K23" s="23">
        <f t="shared" ca="1" si="4"/>
        <v>0</v>
      </c>
      <c r="L23" s="22">
        <f t="shared" ref="L23:M38" ca="1" si="10">IFERROR(INDIRECT("'"&amp;$B$2&amp;"'!"&amp;ADDRESS(MATCH($B23,INDIRECT("'"&amp;$B$2&amp;"'!$B$1:$B$1095"),0),MATCH(L$5,INDIRECT("'"&amp;$B$2&amp;"'!5:5"),0))),0)</f>
        <v>0</v>
      </c>
      <c r="M23" s="22">
        <f t="shared" ca="1" si="10"/>
        <v>0</v>
      </c>
      <c r="N23" s="23">
        <f t="shared" ca="1" si="5"/>
        <v>0</v>
      </c>
      <c r="O23" s="22">
        <f t="shared" ref="O23:P43" ca="1" si="11">IFERROR(INDIRECT("'"&amp;$B$2&amp;"'!"&amp;ADDRESS(MATCH($B23,INDIRECT("'"&amp;$B$2&amp;"'!$B$1:$B$1095"),0),MATCH(O$5,INDIRECT("'"&amp;$B$2&amp;"'!5:5"),0))),0)</f>
        <v>0</v>
      </c>
      <c r="P23" s="22">
        <f t="shared" ca="1" si="11"/>
        <v>0</v>
      </c>
      <c r="Q23" s="23">
        <f t="shared" ca="1" si="6"/>
        <v>0</v>
      </c>
      <c r="R23" s="22">
        <f t="shared" ref="R23:T38" ca="1" si="12">IFERROR(INDIRECT("'"&amp;$B$2&amp;"'!"&amp;ADDRESS(MATCH($B23,INDIRECT("'"&amp;$B$2&amp;"'!$B$1:$B$1095"),0),MATCH(R$5,INDIRECT("'"&amp;$B$2&amp;"'!5:5"),0))),0)</f>
        <v>0</v>
      </c>
      <c r="S23" s="22">
        <f t="shared" ca="1" si="12"/>
        <v>0</v>
      </c>
      <c r="T23" s="22">
        <f t="shared" ca="1" si="12"/>
        <v>0</v>
      </c>
      <c r="U23" s="23">
        <f t="shared" ca="1" si="8"/>
        <v>0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9"/>
        <v>0</v>
      </c>
      <c r="E24" s="22">
        <f t="shared" ca="1" si="9"/>
        <v>0</v>
      </c>
      <c r="F24" s="22">
        <f t="shared" ca="1" si="9"/>
        <v>0</v>
      </c>
      <c r="G24" s="22">
        <f t="shared" ca="1" si="9"/>
        <v>0</v>
      </c>
      <c r="H24" s="22">
        <f t="shared" ca="1" si="9"/>
        <v>0</v>
      </c>
      <c r="I24" s="22">
        <f t="shared" ca="1" si="9"/>
        <v>0</v>
      </c>
      <c r="J24" s="22">
        <f t="shared" ca="1" si="9"/>
        <v>0</v>
      </c>
      <c r="K24" s="23">
        <f t="shared" ca="1" si="4"/>
        <v>0</v>
      </c>
      <c r="L24" s="22">
        <f t="shared" ca="1" si="10"/>
        <v>0</v>
      </c>
      <c r="M24" s="22">
        <f t="shared" ca="1" si="10"/>
        <v>0</v>
      </c>
      <c r="N24" s="23">
        <f t="shared" ca="1" si="5"/>
        <v>0</v>
      </c>
      <c r="O24" s="22">
        <f t="shared" ca="1" si="11"/>
        <v>0</v>
      </c>
      <c r="P24" s="22">
        <f t="shared" ca="1" si="11"/>
        <v>0</v>
      </c>
      <c r="Q24" s="23">
        <f t="shared" ca="1" si="6"/>
        <v>0</v>
      </c>
      <c r="R24" s="22">
        <f t="shared" ca="1" si="12"/>
        <v>0</v>
      </c>
      <c r="S24" s="22">
        <f t="shared" ca="1" si="12"/>
        <v>0</v>
      </c>
      <c r="T24" s="22">
        <f t="shared" ca="1" si="12"/>
        <v>0</v>
      </c>
      <c r="U24" s="23">
        <f t="shared" ca="1" si="8"/>
        <v>0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9"/>
        <v>0</v>
      </c>
      <c r="E25" s="22">
        <f t="shared" ca="1" si="9"/>
        <v>0</v>
      </c>
      <c r="F25" s="22">
        <f t="shared" ca="1" si="9"/>
        <v>0</v>
      </c>
      <c r="G25" s="22">
        <f t="shared" ca="1" si="9"/>
        <v>0</v>
      </c>
      <c r="H25" s="22">
        <f t="shared" ca="1" si="9"/>
        <v>0</v>
      </c>
      <c r="I25" s="22">
        <f t="shared" ca="1" si="9"/>
        <v>0</v>
      </c>
      <c r="J25" s="22">
        <f t="shared" ca="1" si="9"/>
        <v>0</v>
      </c>
      <c r="K25" s="23">
        <f t="shared" ca="1" si="4"/>
        <v>0</v>
      </c>
      <c r="L25" s="22">
        <f t="shared" ca="1" si="10"/>
        <v>0</v>
      </c>
      <c r="M25" s="22">
        <f t="shared" ca="1" si="10"/>
        <v>0</v>
      </c>
      <c r="N25" s="23">
        <f t="shared" ca="1" si="5"/>
        <v>0</v>
      </c>
      <c r="O25" s="22">
        <f t="shared" ca="1" si="11"/>
        <v>0</v>
      </c>
      <c r="P25" s="22">
        <f t="shared" ca="1" si="11"/>
        <v>0</v>
      </c>
      <c r="Q25" s="23">
        <f t="shared" ca="1" si="6"/>
        <v>0</v>
      </c>
      <c r="R25" s="22">
        <f t="shared" ca="1" si="12"/>
        <v>0</v>
      </c>
      <c r="S25" s="22">
        <f t="shared" ca="1" si="12"/>
        <v>0</v>
      </c>
      <c r="T25" s="22">
        <f t="shared" ca="1" si="12"/>
        <v>0</v>
      </c>
      <c r="U25" s="23">
        <f t="shared" ref="U25:U36" ca="1" si="13">SUM(D25:K25)+T25</f>
        <v>0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9"/>
        <v>0</v>
      </c>
      <c r="E26" s="22">
        <f t="shared" ca="1" si="9"/>
        <v>0</v>
      </c>
      <c r="F26" s="22">
        <f t="shared" ca="1" si="9"/>
        <v>0</v>
      </c>
      <c r="G26" s="22">
        <f t="shared" ca="1" si="9"/>
        <v>0</v>
      </c>
      <c r="H26" s="22">
        <f t="shared" ca="1" si="9"/>
        <v>0</v>
      </c>
      <c r="I26" s="22">
        <f t="shared" ca="1" si="9"/>
        <v>0</v>
      </c>
      <c r="J26" s="22">
        <f t="shared" ca="1" si="9"/>
        <v>0</v>
      </c>
      <c r="K26" s="23">
        <f t="shared" ca="1" si="4"/>
        <v>0</v>
      </c>
      <c r="L26" s="22">
        <f t="shared" ca="1" si="10"/>
        <v>0</v>
      </c>
      <c r="M26" s="22">
        <f t="shared" ca="1" si="10"/>
        <v>0</v>
      </c>
      <c r="N26" s="23">
        <f t="shared" ca="1" si="5"/>
        <v>0</v>
      </c>
      <c r="O26" s="22">
        <f t="shared" ca="1" si="11"/>
        <v>0</v>
      </c>
      <c r="P26" s="22">
        <f t="shared" ca="1" si="11"/>
        <v>0</v>
      </c>
      <c r="Q26" s="23">
        <f t="shared" ca="1" si="6"/>
        <v>0</v>
      </c>
      <c r="R26" s="22">
        <f t="shared" ca="1" si="12"/>
        <v>0</v>
      </c>
      <c r="S26" s="22">
        <f t="shared" ca="1" si="12"/>
        <v>0</v>
      </c>
      <c r="T26" s="22">
        <f t="shared" ca="1" si="12"/>
        <v>0</v>
      </c>
      <c r="U26" s="23">
        <f t="shared" ca="1" si="13"/>
        <v>0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9"/>
        <v>0</v>
      </c>
      <c r="E27" s="22">
        <f t="shared" ca="1" si="9"/>
        <v>0</v>
      </c>
      <c r="F27" s="22">
        <f t="shared" ca="1" si="9"/>
        <v>0</v>
      </c>
      <c r="G27" s="22">
        <f t="shared" ca="1" si="9"/>
        <v>0</v>
      </c>
      <c r="H27" s="22">
        <f t="shared" ca="1" si="9"/>
        <v>0</v>
      </c>
      <c r="I27" s="22">
        <f t="shared" ca="1" si="9"/>
        <v>0</v>
      </c>
      <c r="J27" s="22">
        <f t="shared" ca="1" si="9"/>
        <v>0</v>
      </c>
      <c r="K27" s="23">
        <f t="shared" ca="1" si="4"/>
        <v>0</v>
      </c>
      <c r="L27" s="22">
        <f t="shared" ca="1" si="10"/>
        <v>0</v>
      </c>
      <c r="M27" s="22">
        <f t="shared" ca="1" si="10"/>
        <v>0</v>
      </c>
      <c r="N27" s="23">
        <f t="shared" ca="1" si="5"/>
        <v>0</v>
      </c>
      <c r="O27" s="22">
        <f t="shared" ca="1" si="11"/>
        <v>0</v>
      </c>
      <c r="P27" s="22">
        <f t="shared" ca="1" si="11"/>
        <v>0</v>
      </c>
      <c r="Q27" s="23">
        <f t="shared" ca="1" si="6"/>
        <v>0</v>
      </c>
      <c r="R27" s="22">
        <f t="shared" ca="1" si="12"/>
        <v>0</v>
      </c>
      <c r="S27" s="22">
        <f t="shared" ca="1" si="12"/>
        <v>0</v>
      </c>
      <c r="T27" s="22">
        <f t="shared" ca="1" si="12"/>
        <v>0</v>
      </c>
      <c r="U27" s="23">
        <f t="shared" ca="1" si="13"/>
        <v>0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9"/>
        <v>0</v>
      </c>
      <c r="E28" s="22">
        <f t="shared" ca="1" si="9"/>
        <v>0</v>
      </c>
      <c r="F28" s="22">
        <f t="shared" ca="1" si="9"/>
        <v>0</v>
      </c>
      <c r="G28" s="22">
        <f t="shared" ca="1" si="9"/>
        <v>0</v>
      </c>
      <c r="H28" s="22">
        <f t="shared" ca="1" si="9"/>
        <v>0</v>
      </c>
      <c r="I28" s="22">
        <f t="shared" ca="1" si="9"/>
        <v>0</v>
      </c>
      <c r="J28" s="22">
        <f t="shared" ca="1" si="9"/>
        <v>0</v>
      </c>
      <c r="K28" s="23">
        <f t="shared" ca="1" si="4"/>
        <v>0</v>
      </c>
      <c r="L28" s="22">
        <f t="shared" ca="1" si="10"/>
        <v>0</v>
      </c>
      <c r="M28" s="22">
        <f t="shared" ca="1" si="10"/>
        <v>0</v>
      </c>
      <c r="N28" s="23">
        <f t="shared" ca="1" si="5"/>
        <v>0</v>
      </c>
      <c r="O28" s="22">
        <f t="shared" ca="1" si="11"/>
        <v>0</v>
      </c>
      <c r="P28" s="22">
        <f t="shared" ca="1" si="11"/>
        <v>0</v>
      </c>
      <c r="Q28" s="23">
        <f t="shared" ca="1" si="6"/>
        <v>0</v>
      </c>
      <c r="R28" s="22">
        <f t="shared" ca="1" si="12"/>
        <v>0</v>
      </c>
      <c r="S28" s="22">
        <f t="shared" ca="1" si="12"/>
        <v>0</v>
      </c>
      <c r="T28" s="22">
        <f t="shared" ca="1" si="12"/>
        <v>0</v>
      </c>
      <c r="U28" s="23">
        <f t="shared" ca="1" si="13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9"/>
        <v>0</v>
      </c>
      <c r="E29" s="22">
        <f t="shared" ca="1" si="9"/>
        <v>0</v>
      </c>
      <c r="F29" s="22">
        <f t="shared" ca="1" si="9"/>
        <v>0</v>
      </c>
      <c r="G29" s="22">
        <f t="shared" ca="1" si="9"/>
        <v>0</v>
      </c>
      <c r="H29" s="22">
        <f t="shared" ca="1" si="9"/>
        <v>0</v>
      </c>
      <c r="I29" s="22">
        <f t="shared" ca="1" si="9"/>
        <v>0</v>
      </c>
      <c r="J29" s="22">
        <f t="shared" ca="1" si="9"/>
        <v>0</v>
      </c>
      <c r="K29" s="23">
        <f t="shared" ca="1" si="4"/>
        <v>0</v>
      </c>
      <c r="L29" s="22">
        <f t="shared" ca="1" si="10"/>
        <v>0</v>
      </c>
      <c r="M29" s="22">
        <f t="shared" ca="1" si="10"/>
        <v>0</v>
      </c>
      <c r="N29" s="23">
        <f t="shared" ca="1" si="5"/>
        <v>0</v>
      </c>
      <c r="O29" s="22">
        <f t="shared" ca="1" si="11"/>
        <v>0</v>
      </c>
      <c r="P29" s="22">
        <f t="shared" ca="1" si="11"/>
        <v>0</v>
      </c>
      <c r="Q29" s="23">
        <f t="shared" ca="1" si="6"/>
        <v>0</v>
      </c>
      <c r="R29" s="22">
        <f t="shared" ca="1" si="12"/>
        <v>0</v>
      </c>
      <c r="S29" s="22">
        <f t="shared" ca="1" si="12"/>
        <v>0</v>
      </c>
      <c r="T29" s="22">
        <f t="shared" ca="1" si="12"/>
        <v>0</v>
      </c>
      <c r="U29" s="23">
        <f t="shared" ca="1" si="13"/>
        <v>0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9"/>
        <v>0</v>
      </c>
      <c r="E30" s="22">
        <f t="shared" ca="1" si="9"/>
        <v>0</v>
      </c>
      <c r="F30" s="22">
        <f t="shared" ca="1" si="9"/>
        <v>0</v>
      </c>
      <c r="G30" s="22">
        <f t="shared" ca="1" si="9"/>
        <v>0</v>
      </c>
      <c r="H30" s="22">
        <f t="shared" ca="1" si="9"/>
        <v>0</v>
      </c>
      <c r="I30" s="22">
        <f t="shared" ca="1" si="9"/>
        <v>0</v>
      </c>
      <c r="J30" s="22">
        <f t="shared" ca="1" si="9"/>
        <v>0</v>
      </c>
      <c r="K30" s="23">
        <f t="shared" ca="1" si="4"/>
        <v>0</v>
      </c>
      <c r="L30" s="22">
        <f t="shared" ca="1" si="10"/>
        <v>0</v>
      </c>
      <c r="M30" s="22">
        <f t="shared" ca="1" si="10"/>
        <v>0</v>
      </c>
      <c r="N30" s="23">
        <f t="shared" ca="1" si="5"/>
        <v>0</v>
      </c>
      <c r="O30" s="22">
        <f t="shared" ca="1" si="11"/>
        <v>0</v>
      </c>
      <c r="P30" s="22">
        <f t="shared" ca="1" si="11"/>
        <v>0</v>
      </c>
      <c r="Q30" s="23">
        <f t="shared" ca="1" si="6"/>
        <v>0</v>
      </c>
      <c r="R30" s="22">
        <f t="shared" ca="1" si="12"/>
        <v>0</v>
      </c>
      <c r="S30" s="22">
        <f t="shared" ca="1" si="12"/>
        <v>0</v>
      </c>
      <c r="T30" s="22">
        <f t="shared" ca="1" si="12"/>
        <v>0</v>
      </c>
      <c r="U30" s="23">
        <f t="shared" ca="1" si="13"/>
        <v>0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9"/>
        <v>0</v>
      </c>
      <c r="E31" s="22">
        <f t="shared" ca="1" si="9"/>
        <v>0</v>
      </c>
      <c r="F31" s="22">
        <f t="shared" ca="1" si="9"/>
        <v>0</v>
      </c>
      <c r="G31" s="22">
        <f t="shared" ca="1" si="9"/>
        <v>0</v>
      </c>
      <c r="H31" s="22">
        <f t="shared" ca="1" si="9"/>
        <v>0</v>
      </c>
      <c r="I31" s="22">
        <f t="shared" ca="1" si="9"/>
        <v>0</v>
      </c>
      <c r="J31" s="22">
        <f t="shared" ca="1" si="9"/>
        <v>0</v>
      </c>
      <c r="K31" s="23">
        <f t="shared" ca="1" si="4"/>
        <v>0</v>
      </c>
      <c r="L31" s="22">
        <f t="shared" ca="1" si="10"/>
        <v>0</v>
      </c>
      <c r="M31" s="22">
        <f t="shared" ca="1" si="10"/>
        <v>0</v>
      </c>
      <c r="N31" s="23">
        <f t="shared" ca="1" si="5"/>
        <v>0</v>
      </c>
      <c r="O31" s="22">
        <f t="shared" ca="1" si="11"/>
        <v>0</v>
      </c>
      <c r="P31" s="22">
        <f t="shared" ca="1" si="11"/>
        <v>0</v>
      </c>
      <c r="Q31" s="23">
        <f t="shared" ca="1" si="6"/>
        <v>0</v>
      </c>
      <c r="R31" s="22">
        <f t="shared" ca="1" si="12"/>
        <v>0</v>
      </c>
      <c r="S31" s="22">
        <f t="shared" ca="1" si="12"/>
        <v>0</v>
      </c>
      <c r="T31" s="22">
        <f t="shared" ca="1" si="12"/>
        <v>0</v>
      </c>
      <c r="U31" s="23">
        <f t="shared" ca="1" si="13"/>
        <v>0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9"/>
        <v>0</v>
      </c>
      <c r="E32" s="22">
        <f t="shared" ca="1" si="9"/>
        <v>0</v>
      </c>
      <c r="F32" s="22">
        <f t="shared" ca="1" si="9"/>
        <v>0</v>
      </c>
      <c r="G32" s="22">
        <f t="shared" ca="1" si="9"/>
        <v>0</v>
      </c>
      <c r="H32" s="22">
        <f t="shared" ca="1" si="9"/>
        <v>0</v>
      </c>
      <c r="I32" s="22">
        <f t="shared" ca="1" si="9"/>
        <v>0</v>
      </c>
      <c r="J32" s="22">
        <f t="shared" ca="1" si="9"/>
        <v>0</v>
      </c>
      <c r="K32" s="23">
        <f t="shared" ca="1" si="4"/>
        <v>0</v>
      </c>
      <c r="L32" s="22">
        <f t="shared" ca="1" si="10"/>
        <v>0</v>
      </c>
      <c r="M32" s="22">
        <f t="shared" ca="1" si="10"/>
        <v>0</v>
      </c>
      <c r="N32" s="23">
        <f t="shared" ca="1" si="5"/>
        <v>0</v>
      </c>
      <c r="O32" s="22">
        <f t="shared" ca="1" si="11"/>
        <v>0</v>
      </c>
      <c r="P32" s="22">
        <f t="shared" ca="1" si="11"/>
        <v>0</v>
      </c>
      <c r="Q32" s="23">
        <f t="shared" ca="1" si="6"/>
        <v>0</v>
      </c>
      <c r="R32" s="22">
        <f t="shared" ca="1" si="12"/>
        <v>0</v>
      </c>
      <c r="S32" s="22">
        <f t="shared" ca="1" si="12"/>
        <v>0</v>
      </c>
      <c r="T32" s="22">
        <f t="shared" ca="1" si="12"/>
        <v>0</v>
      </c>
      <c r="U32" s="23">
        <f t="shared" ca="1" si="13"/>
        <v>0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9"/>
        <v>0</v>
      </c>
      <c r="E33" s="22">
        <f t="shared" ca="1" si="9"/>
        <v>0</v>
      </c>
      <c r="F33" s="22">
        <f t="shared" ca="1" si="9"/>
        <v>0</v>
      </c>
      <c r="G33" s="22">
        <f t="shared" ca="1" si="9"/>
        <v>0</v>
      </c>
      <c r="H33" s="22">
        <f t="shared" ca="1" si="9"/>
        <v>0</v>
      </c>
      <c r="I33" s="22">
        <f t="shared" ca="1" si="9"/>
        <v>0</v>
      </c>
      <c r="J33" s="22">
        <f t="shared" ca="1" si="9"/>
        <v>0</v>
      </c>
      <c r="K33" s="23">
        <f t="shared" ca="1" si="4"/>
        <v>0</v>
      </c>
      <c r="L33" s="22">
        <f t="shared" ca="1" si="10"/>
        <v>0</v>
      </c>
      <c r="M33" s="22">
        <f t="shared" ca="1" si="10"/>
        <v>0</v>
      </c>
      <c r="N33" s="23">
        <f t="shared" ca="1" si="5"/>
        <v>0</v>
      </c>
      <c r="O33" s="22">
        <f t="shared" ca="1" si="11"/>
        <v>0</v>
      </c>
      <c r="P33" s="22">
        <f t="shared" ca="1" si="11"/>
        <v>0</v>
      </c>
      <c r="Q33" s="23">
        <f t="shared" ca="1" si="6"/>
        <v>0</v>
      </c>
      <c r="R33" s="22">
        <f t="shared" ca="1" si="12"/>
        <v>0</v>
      </c>
      <c r="S33" s="22">
        <f t="shared" ca="1" si="12"/>
        <v>0</v>
      </c>
      <c r="T33" s="22">
        <f t="shared" ca="1" si="12"/>
        <v>0</v>
      </c>
      <c r="U33" s="23">
        <f t="shared" ca="1" si="13"/>
        <v>0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9"/>
        <v>0</v>
      </c>
      <c r="E34" s="22">
        <f t="shared" ca="1" si="9"/>
        <v>0</v>
      </c>
      <c r="F34" s="22">
        <f t="shared" ca="1" si="9"/>
        <v>0</v>
      </c>
      <c r="G34" s="22">
        <f t="shared" ca="1" si="9"/>
        <v>0</v>
      </c>
      <c r="H34" s="22">
        <f t="shared" ca="1" si="9"/>
        <v>0</v>
      </c>
      <c r="I34" s="22">
        <f t="shared" ca="1" si="9"/>
        <v>0</v>
      </c>
      <c r="J34" s="22">
        <f t="shared" ca="1" si="9"/>
        <v>0</v>
      </c>
      <c r="K34" s="23">
        <f t="shared" ca="1" si="4"/>
        <v>0</v>
      </c>
      <c r="L34" s="22">
        <f t="shared" ca="1" si="10"/>
        <v>0</v>
      </c>
      <c r="M34" s="22">
        <f t="shared" ca="1" si="10"/>
        <v>0</v>
      </c>
      <c r="N34" s="23">
        <f t="shared" ca="1" si="5"/>
        <v>0</v>
      </c>
      <c r="O34" s="22">
        <f t="shared" ca="1" si="11"/>
        <v>0</v>
      </c>
      <c r="P34" s="22">
        <f t="shared" ca="1" si="11"/>
        <v>0</v>
      </c>
      <c r="Q34" s="23">
        <f t="shared" ca="1" si="6"/>
        <v>0</v>
      </c>
      <c r="R34" s="22">
        <f t="shared" ca="1" si="12"/>
        <v>0</v>
      </c>
      <c r="S34" s="22">
        <f t="shared" ca="1" si="12"/>
        <v>0</v>
      </c>
      <c r="T34" s="22">
        <f t="shared" ca="1" si="12"/>
        <v>0</v>
      </c>
      <c r="U34" s="23">
        <f t="shared" ca="1" si="13"/>
        <v>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9"/>
        <v>0</v>
      </c>
      <c r="E35" s="22">
        <f t="shared" ca="1" si="9"/>
        <v>0</v>
      </c>
      <c r="F35" s="22">
        <f t="shared" ca="1" si="9"/>
        <v>0</v>
      </c>
      <c r="G35" s="22">
        <f t="shared" ca="1" si="9"/>
        <v>0</v>
      </c>
      <c r="H35" s="22">
        <f t="shared" ca="1" si="9"/>
        <v>0</v>
      </c>
      <c r="I35" s="22">
        <f t="shared" ca="1" si="9"/>
        <v>0</v>
      </c>
      <c r="J35" s="22">
        <f t="shared" ca="1" si="9"/>
        <v>0</v>
      </c>
      <c r="K35" s="23">
        <f t="shared" ca="1" si="4"/>
        <v>0</v>
      </c>
      <c r="L35" s="22">
        <f t="shared" ca="1" si="10"/>
        <v>0</v>
      </c>
      <c r="M35" s="22">
        <f t="shared" ca="1" si="10"/>
        <v>0</v>
      </c>
      <c r="N35" s="23">
        <f t="shared" ca="1" si="5"/>
        <v>0</v>
      </c>
      <c r="O35" s="22">
        <f t="shared" ca="1" si="11"/>
        <v>0</v>
      </c>
      <c r="P35" s="22">
        <f t="shared" ca="1" si="11"/>
        <v>0</v>
      </c>
      <c r="Q35" s="23">
        <f t="shared" ca="1" si="6"/>
        <v>0</v>
      </c>
      <c r="R35" s="22">
        <f t="shared" ca="1" si="12"/>
        <v>0</v>
      </c>
      <c r="S35" s="22">
        <f t="shared" ca="1" si="12"/>
        <v>0</v>
      </c>
      <c r="T35" s="22">
        <f t="shared" ca="1" si="12"/>
        <v>0</v>
      </c>
      <c r="U35" s="23">
        <f t="shared" ca="1" si="13"/>
        <v>0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9"/>
        <v>0</v>
      </c>
      <c r="E36" s="22">
        <f t="shared" ca="1" si="9"/>
        <v>0</v>
      </c>
      <c r="F36" s="22">
        <f t="shared" ca="1" si="9"/>
        <v>0</v>
      </c>
      <c r="G36" s="22">
        <f t="shared" ca="1" si="9"/>
        <v>0</v>
      </c>
      <c r="H36" s="22">
        <f t="shared" ca="1" si="9"/>
        <v>0</v>
      </c>
      <c r="I36" s="22">
        <f t="shared" ca="1" si="9"/>
        <v>0</v>
      </c>
      <c r="J36" s="22">
        <f t="shared" ca="1" si="9"/>
        <v>0</v>
      </c>
      <c r="K36" s="23">
        <f t="shared" ca="1" si="4"/>
        <v>0</v>
      </c>
      <c r="L36" s="22">
        <f t="shared" ca="1" si="10"/>
        <v>0</v>
      </c>
      <c r="M36" s="22">
        <f t="shared" ca="1" si="10"/>
        <v>0</v>
      </c>
      <c r="N36" s="23">
        <f t="shared" ca="1" si="5"/>
        <v>0</v>
      </c>
      <c r="O36" s="22">
        <f t="shared" ca="1" si="11"/>
        <v>0</v>
      </c>
      <c r="P36" s="22">
        <f t="shared" ca="1" si="11"/>
        <v>0</v>
      </c>
      <c r="Q36" s="23">
        <f t="shared" ca="1" si="6"/>
        <v>0</v>
      </c>
      <c r="R36" s="22">
        <f t="shared" ca="1" si="12"/>
        <v>0</v>
      </c>
      <c r="S36" s="22">
        <f t="shared" ca="1" si="12"/>
        <v>0</v>
      </c>
      <c r="T36" s="22">
        <f t="shared" ca="1" si="12"/>
        <v>0</v>
      </c>
      <c r="U36" s="23">
        <f t="shared" ca="1" si="13"/>
        <v>0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9"/>
        <v>0</v>
      </c>
      <c r="E37" s="22">
        <f t="shared" ca="1" si="9"/>
        <v>0</v>
      </c>
      <c r="F37" s="22">
        <f t="shared" ca="1" si="9"/>
        <v>0</v>
      </c>
      <c r="G37" s="22">
        <f t="shared" ca="1" si="9"/>
        <v>0</v>
      </c>
      <c r="H37" s="22">
        <f t="shared" ca="1" si="9"/>
        <v>0</v>
      </c>
      <c r="I37" s="22">
        <f t="shared" ca="1" si="9"/>
        <v>0</v>
      </c>
      <c r="J37" s="22">
        <f t="shared" ca="1" si="9"/>
        <v>0</v>
      </c>
      <c r="K37" s="23">
        <f t="shared" ca="1" si="4"/>
        <v>0</v>
      </c>
      <c r="L37" s="22">
        <f t="shared" ca="1" si="10"/>
        <v>0</v>
      </c>
      <c r="M37" s="22">
        <f t="shared" ca="1" si="10"/>
        <v>0</v>
      </c>
      <c r="N37" s="23">
        <f t="shared" ca="1" si="5"/>
        <v>0</v>
      </c>
      <c r="O37" s="22">
        <f t="shared" ca="1" si="11"/>
        <v>0</v>
      </c>
      <c r="P37" s="22">
        <f t="shared" ca="1" si="11"/>
        <v>0</v>
      </c>
      <c r="Q37" s="23">
        <f t="shared" ca="1" si="6"/>
        <v>0</v>
      </c>
      <c r="R37" s="22">
        <f t="shared" ca="1" si="12"/>
        <v>0</v>
      </c>
      <c r="S37" s="22">
        <f t="shared" ca="1" si="12"/>
        <v>0</v>
      </c>
      <c r="T37" s="22">
        <f t="shared" ca="1" si="12"/>
        <v>0</v>
      </c>
      <c r="U37" s="23">
        <f t="shared" ref="U37:U46" ca="1" si="14">SUM(D37:K37)+T37</f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9"/>
        <v>0</v>
      </c>
      <c r="E38" s="22">
        <f t="shared" ca="1" si="9"/>
        <v>0</v>
      </c>
      <c r="F38" s="22">
        <f t="shared" ca="1" si="9"/>
        <v>0</v>
      </c>
      <c r="G38" s="22">
        <f t="shared" ca="1" si="9"/>
        <v>0</v>
      </c>
      <c r="H38" s="22">
        <f t="shared" ca="1" si="9"/>
        <v>0</v>
      </c>
      <c r="I38" s="22">
        <f t="shared" ca="1" si="9"/>
        <v>0</v>
      </c>
      <c r="J38" s="22">
        <f t="shared" ca="1" si="9"/>
        <v>0</v>
      </c>
      <c r="K38" s="23">
        <f t="shared" ca="1" si="4"/>
        <v>0</v>
      </c>
      <c r="L38" s="22">
        <f t="shared" ca="1" si="10"/>
        <v>0</v>
      </c>
      <c r="M38" s="22">
        <f t="shared" ca="1" si="10"/>
        <v>0</v>
      </c>
      <c r="N38" s="23">
        <f t="shared" ca="1" si="5"/>
        <v>0</v>
      </c>
      <c r="O38" s="22">
        <f t="shared" ca="1" si="11"/>
        <v>0</v>
      </c>
      <c r="P38" s="22">
        <f t="shared" ca="1" si="11"/>
        <v>0</v>
      </c>
      <c r="Q38" s="23">
        <f t="shared" ca="1" si="6"/>
        <v>0</v>
      </c>
      <c r="R38" s="22">
        <f t="shared" ca="1" si="12"/>
        <v>0</v>
      </c>
      <c r="S38" s="22">
        <f t="shared" ca="1" si="12"/>
        <v>0</v>
      </c>
      <c r="T38" s="22">
        <f t="shared" ca="1" si="12"/>
        <v>0</v>
      </c>
      <c r="U38" s="23">
        <f t="shared" ca="1" si="14"/>
        <v>0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J54" ca="1" si="15">IFERROR(INDIRECT("'"&amp;$B$2&amp;"'!"&amp;ADDRESS(MATCH($B39,INDIRECT("'"&amp;$B$2&amp;"'!$B$1:$B$1095"),0),MATCH(D$5,INDIRECT("'"&amp;$B$2&amp;"'!5:5"),0))),0)</f>
        <v>0</v>
      </c>
      <c r="E39" s="22">
        <f t="shared" ca="1" si="15"/>
        <v>0</v>
      </c>
      <c r="F39" s="22">
        <f t="shared" ca="1" si="15"/>
        <v>0</v>
      </c>
      <c r="G39" s="22">
        <f t="shared" ca="1" si="15"/>
        <v>0</v>
      </c>
      <c r="H39" s="22">
        <f t="shared" ca="1" si="15"/>
        <v>0</v>
      </c>
      <c r="I39" s="22">
        <f t="shared" ca="1" si="15"/>
        <v>0</v>
      </c>
      <c r="J39" s="22">
        <f t="shared" ca="1" si="15"/>
        <v>0</v>
      </c>
      <c r="K39" s="23">
        <f t="shared" ca="1" si="4"/>
        <v>0</v>
      </c>
      <c r="L39" s="22">
        <f t="shared" ref="L39:M54" ca="1" si="16">IFERROR(INDIRECT("'"&amp;$B$2&amp;"'!"&amp;ADDRESS(MATCH($B39,INDIRECT("'"&amp;$B$2&amp;"'!$B$1:$B$1095"),0),MATCH(L$5,INDIRECT("'"&amp;$B$2&amp;"'!5:5"),0))),0)</f>
        <v>0</v>
      </c>
      <c r="M39" s="22">
        <f t="shared" ca="1" si="16"/>
        <v>0</v>
      </c>
      <c r="N39" s="23">
        <f t="shared" ca="1" si="5"/>
        <v>0</v>
      </c>
      <c r="O39" s="22">
        <f t="shared" ca="1" si="11"/>
        <v>0</v>
      </c>
      <c r="P39" s="22">
        <f t="shared" ca="1" si="11"/>
        <v>0</v>
      </c>
      <c r="Q39" s="23">
        <f t="shared" ca="1" si="6"/>
        <v>0</v>
      </c>
      <c r="R39" s="22">
        <f t="shared" ref="R39:T54" ca="1" si="17">IFERROR(INDIRECT("'"&amp;$B$2&amp;"'!"&amp;ADDRESS(MATCH($B39,INDIRECT("'"&amp;$B$2&amp;"'!$B$1:$B$1095"),0),MATCH(R$5,INDIRECT("'"&amp;$B$2&amp;"'!5:5"),0))),0)</f>
        <v>0</v>
      </c>
      <c r="S39" s="22">
        <f t="shared" ca="1" si="17"/>
        <v>0</v>
      </c>
      <c r="T39" s="22">
        <f t="shared" ca="1" si="17"/>
        <v>0</v>
      </c>
      <c r="U39" s="23">
        <f t="shared" ca="1" si="14"/>
        <v>0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15"/>
        <v>0</v>
      </c>
      <c r="E40" s="22">
        <f t="shared" ca="1" si="15"/>
        <v>0</v>
      </c>
      <c r="F40" s="22">
        <f t="shared" ca="1" si="15"/>
        <v>0</v>
      </c>
      <c r="G40" s="22">
        <f t="shared" ca="1" si="15"/>
        <v>0</v>
      </c>
      <c r="H40" s="22">
        <f t="shared" ca="1" si="15"/>
        <v>0</v>
      </c>
      <c r="I40" s="22">
        <f t="shared" ca="1" si="15"/>
        <v>0</v>
      </c>
      <c r="J40" s="22">
        <f t="shared" ca="1" si="15"/>
        <v>0</v>
      </c>
      <c r="K40" s="23">
        <f t="shared" ca="1" si="4"/>
        <v>0</v>
      </c>
      <c r="L40" s="22">
        <f t="shared" ca="1" si="16"/>
        <v>0</v>
      </c>
      <c r="M40" s="22">
        <f t="shared" ca="1" si="16"/>
        <v>0</v>
      </c>
      <c r="N40" s="23">
        <f t="shared" ca="1" si="5"/>
        <v>0</v>
      </c>
      <c r="O40" s="22">
        <f t="shared" ca="1" si="11"/>
        <v>0</v>
      </c>
      <c r="P40" s="22">
        <f t="shared" ca="1" si="11"/>
        <v>0</v>
      </c>
      <c r="Q40" s="23">
        <f t="shared" ca="1" si="6"/>
        <v>0</v>
      </c>
      <c r="R40" s="22">
        <f t="shared" ca="1" si="17"/>
        <v>0</v>
      </c>
      <c r="S40" s="22">
        <f t="shared" ca="1" si="17"/>
        <v>0</v>
      </c>
      <c r="T40" s="22">
        <f t="shared" ca="1" si="17"/>
        <v>0</v>
      </c>
      <c r="U40" s="23">
        <f t="shared" ca="1" si="14"/>
        <v>0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15"/>
        <v>0</v>
      </c>
      <c r="E41" s="22">
        <f t="shared" ca="1" si="15"/>
        <v>0</v>
      </c>
      <c r="F41" s="22">
        <f t="shared" ca="1" si="15"/>
        <v>0</v>
      </c>
      <c r="G41" s="22">
        <f t="shared" ca="1" si="15"/>
        <v>0</v>
      </c>
      <c r="H41" s="22">
        <f t="shared" ca="1" si="15"/>
        <v>0</v>
      </c>
      <c r="I41" s="22">
        <f t="shared" ca="1" si="15"/>
        <v>0</v>
      </c>
      <c r="J41" s="22">
        <f t="shared" ca="1" si="15"/>
        <v>0</v>
      </c>
      <c r="K41" s="23">
        <f t="shared" ca="1" si="4"/>
        <v>0</v>
      </c>
      <c r="L41" s="22">
        <f t="shared" ca="1" si="16"/>
        <v>0</v>
      </c>
      <c r="M41" s="22">
        <f t="shared" ca="1" si="16"/>
        <v>0</v>
      </c>
      <c r="N41" s="23">
        <f t="shared" ca="1" si="5"/>
        <v>0</v>
      </c>
      <c r="O41" s="22">
        <f t="shared" ca="1" si="11"/>
        <v>0</v>
      </c>
      <c r="P41" s="22">
        <f t="shared" ca="1" si="11"/>
        <v>0</v>
      </c>
      <c r="Q41" s="23">
        <f t="shared" ca="1" si="6"/>
        <v>0</v>
      </c>
      <c r="R41" s="22">
        <f t="shared" ca="1" si="17"/>
        <v>0</v>
      </c>
      <c r="S41" s="22">
        <f t="shared" ca="1" si="17"/>
        <v>0</v>
      </c>
      <c r="T41" s="22">
        <f t="shared" ca="1" si="17"/>
        <v>0</v>
      </c>
      <c r="U41" s="23">
        <f t="shared" ca="1" si="14"/>
        <v>0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15"/>
        <v>0</v>
      </c>
      <c r="E42" s="22">
        <f t="shared" ca="1" si="15"/>
        <v>0</v>
      </c>
      <c r="F42" s="22">
        <f t="shared" ca="1" si="15"/>
        <v>0</v>
      </c>
      <c r="G42" s="22">
        <f t="shared" ca="1" si="15"/>
        <v>0</v>
      </c>
      <c r="H42" s="22">
        <f t="shared" ca="1" si="15"/>
        <v>0</v>
      </c>
      <c r="I42" s="22">
        <f t="shared" ca="1" si="15"/>
        <v>0</v>
      </c>
      <c r="J42" s="22">
        <f t="shared" ca="1" si="15"/>
        <v>0</v>
      </c>
      <c r="K42" s="23">
        <f t="shared" ca="1" si="4"/>
        <v>0</v>
      </c>
      <c r="L42" s="22">
        <f t="shared" ca="1" si="16"/>
        <v>0</v>
      </c>
      <c r="M42" s="22">
        <f t="shared" ca="1" si="16"/>
        <v>0</v>
      </c>
      <c r="N42" s="23">
        <f t="shared" ca="1" si="5"/>
        <v>0</v>
      </c>
      <c r="O42" s="22">
        <f t="shared" ca="1" si="11"/>
        <v>0</v>
      </c>
      <c r="P42" s="22">
        <f t="shared" ca="1" si="11"/>
        <v>0</v>
      </c>
      <c r="Q42" s="23">
        <f t="shared" ca="1" si="6"/>
        <v>0</v>
      </c>
      <c r="R42" s="22">
        <f t="shared" ca="1" si="17"/>
        <v>0</v>
      </c>
      <c r="S42" s="22">
        <f t="shared" ca="1" si="17"/>
        <v>0</v>
      </c>
      <c r="T42" s="22">
        <f t="shared" ca="1" si="17"/>
        <v>0</v>
      </c>
      <c r="U42" s="23">
        <f t="shared" ca="1" si="14"/>
        <v>0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15"/>
        <v>0</v>
      </c>
      <c r="E43" s="22">
        <f t="shared" ca="1" si="15"/>
        <v>0</v>
      </c>
      <c r="F43" s="22">
        <f t="shared" ca="1" si="15"/>
        <v>0</v>
      </c>
      <c r="G43" s="22">
        <f t="shared" ca="1" si="15"/>
        <v>0</v>
      </c>
      <c r="H43" s="22">
        <f t="shared" ca="1" si="15"/>
        <v>0</v>
      </c>
      <c r="I43" s="22">
        <f t="shared" ca="1" si="15"/>
        <v>0</v>
      </c>
      <c r="J43" s="22">
        <f t="shared" ca="1" si="15"/>
        <v>0</v>
      </c>
      <c r="K43" s="23">
        <f t="shared" ca="1" si="4"/>
        <v>0</v>
      </c>
      <c r="L43" s="22">
        <f t="shared" ca="1" si="16"/>
        <v>0</v>
      </c>
      <c r="M43" s="22">
        <f t="shared" ca="1" si="16"/>
        <v>0</v>
      </c>
      <c r="N43" s="23">
        <f t="shared" ca="1" si="5"/>
        <v>0</v>
      </c>
      <c r="O43" s="22">
        <f t="shared" ca="1" si="11"/>
        <v>0</v>
      </c>
      <c r="P43" s="22">
        <f t="shared" ca="1" si="11"/>
        <v>0</v>
      </c>
      <c r="Q43" s="23">
        <f t="shared" ca="1" si="6"/>
        <v>0</v>
      </c>
      <c r="R43" s="22">
        <f t="shared" ca="1" si="17"/>
        <v>0</v>
      </c>
      <c r="S43" s="22">
        <f t="shared" ca="1" si="17"/>
        <v>0</v>
      </c>
      <c r="T43" s="22">
        <f t="shared" ca="1" si="17"/>
        <v>0</v>
      </c>
      <c r="U43" s="23">
        <f t="shared" ca="1" si="14"/>
        <v>0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15"/>
        <v>0</v>
      </c>
      <c r="E44" s="22">
        <f t="shared" ca="1" si="15"/>
        <v>0</v>
      </c>
      <c r="F44" s="22">
        <f t="shared" ca="1" si="15"/>
        <v>0</v>
      </c>
      <c r="G44" s="22">
        <f t="shared" ca="1" si="15"/>
        <v>0</v>
      </c>
      <c r="H44" s="22">
        <f t="shared" ca="1" si="15"/>
        <v>0</v>
      </c>
      <c r="I44" s="22">
        <f t="shared" ca="1" si="15"/>
        <v>0</v>
      </c>
      <c r="J44" s="22">
        <f t="shared" ca="1" si="15"/>
        <v>0</v>
      </c>
      <c r="K44" s="23">
        <f t="shared" ca="1" si="4"/>
        <v>0</v>
      </c>
      <c r="L44" s="22">
        <f t="shared" ca="1" si="16"/>
        <v>0</v>
      </c>
      <c r="M44" s="22">
        <f t="shared" ca="1" si="16"/>
        <v>0</v>
      </c>
      <c r="N44" s="23">
        <f t="shared" ca="1" si="5"/>
        <v>0</v>
      </c>
      <c r="O44" s="22">
        <f t="shared" ref="O44:P59" ca="1" si="18">IFERROR(INDIRECT("'"&amp;$B$2&amp;"'!"&amp;ADDRESS(MATCH($B44,INDIRECT("'"&amp;$B$2&amp;"'!$B$1:$B$1095"),0),MATCH(O$5,INDIRECT("'"&amp;$B$2&amp;"'!5:5"),0))),0)</f>
        <v>0</v>
      </c>
      <c r="P44" s="22">
        <f t="shared" ca="1" si="18"/>
        <v>0</v>
      </c>
      <c r="Q44" s="23">
        <f t="shared" ca="1" si="6"/>
        <v>0</v>
      </c>
      <c r="R44" s="22">
        <f t="shared" ca="1" si="17"/>
        <v>0</v>
      </c>
      <c r="S44" s="22">
        <f t="shared" ca="1" si="17"/>
        <v>0</v>
      </c>
      <c r="T44" s="22">
        <f t="shared" ca="1" si="17"/>
        <v>0</v>
      </c>
      <c r="U44" s="23">
        <f t="shared" ca="1" si="14"/>
        <v>0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15"/>
        <v>0</v>
      </c>
      <c r="E45" s="22">
        <f t="shared" ca="1" si="15"/>
        <v>0</v>
      </c>
      <c r="F45" s="22">
        <f t="shared" ca="1" si="15"/>
        <v>0</v>
      </c>
      <c r="G45" s="22">
        <f t="shared" ca="1" si="15"/>
        <v>0</v>
      </c>
      <c r="H45" s="22">
        <f t="shared" ca="1" si="15"/>
        <v>0</v>
      </c>
      <c r="I45" s="22">
        <f t="shared" ca="1" si="15"/>
        <v>0</v>
      </c>
      <c r="J45" s="22">
        <f t="shared" ca="1" si="15"/>
        <v>0</v>
      </c>
      <c r="K45" s="23">
        <f t="shared" ca="1" si="4"/>
        <v>0</v>
      </c>
      <c r="L45" s="22">
        <f t="shared" ca="1" si="16"/>
        <v>0</v>
      </c>
      <c r="M45" s="22">
        <f t="shared" ca="1" si="16"/>
        <v>0</v>
      </c>
      <c r="N45" s="23">
        <f t="shared" ca="1" si="5"/>
        <v>0</v>
      </c>
      <c r="O45" s="22">
        <f t="shared" ca="1" si="18"/>
        <v>0</v>
      </c>
      <c r="P45" s="22">
        <f t="shared" ca="1" si="18"/>
        <v>0</v>
      </c>
      <c r="Q45" s="23">
        <f t="shared" ca="1" si="6"/>
        <v>0</v>
      </c>
      <c r="R45" s="22">
        <f t="shared" ca="1" si="17"/>
        <v>0</v>
      </c>
      <c r="S45" s="22">
        <f t="shared" ca="1" si="17"/>
        <v>0</v>
      </c>
      <c r="T45" s="22">
        <f t="shared" ca="1" si="17"/>
        <v>0</v>
      </c>
      <c r="U45" s="23">
        <f t="shared" ca="1" si="14"/>
        <v>0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15"/>
        <v>0</v>
      </c>
      <c r="E46" s="22">
        <f t="shared" ca="1" si="15"/>
        <v>0</v>
      </c>
      <c r="F46" s="22">
        <f t="shared" ca="1" si="15"/>
        <v>0</v>
      </c>
      <c r="G46" s="22">
        <f t="shared" ca="1" si="15"/>
        <v>0</v>
      </c>
      <c r="H46" s="22">
        <f t="shared" ca="1" si="15"/>
        <v>0</v>
      </c>
      <c r="I46" s="22">
        <f t="shared" ca="1" si="15"/>
        <v>0</v>
      </c>
      <c r="J46" s="22">
        <f t="shared" ca="1" si="15"/>
        <v>0</v>
      </c>
      <c r="K46" s="23">
        <f t="shared" ca="1" si="4"/>
        <v>0</v>
      </c>
      <c r="L46" s="22">
        <f t="shared" ca="1" si="16"/>
        <v>0</v>
      </c>
      <c r="M46" s="22">
        <f t="shared" ca="1" si="16"/>
        <v>0</v>
      </c>
      <c r="N46" s="23">
        <f t="shared" ca="1" si="5"/>
        <v>0</v>
      </c>
      <c r="O46" s="22">
        <f t="shared" ca="1" si="18"/>
        <v>0</v>
      </c>
      <c r="P46" s="22">
        <f t="shared" ca="1" si="18"/>
        <v>0</v>
      </c>
      <c r="Q46" s="23">
        <f t="shared" ca="1" si="6"/>
        <v>0</v>
      </c>
      <c r="R46" s="22">
        <f t="shared" ca="1" si="17"/>
        <v>0</v>
      </c>
      <c r="S46" s="22">
        <f t="shared" ca="1" si="17"/>
        <v>0</v>
      </c>
      <c r="T46" s="22">
        <f t="shared" ca="1" si="17"/>
        <v>0</v>
      </c>
      <c r="U46" s="23">
        <f t="shared" ca="1" si="14"/>
        <v>0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15"/>
        <v>0</v>
      </c>
      <c r="E47" s="22">
        <f t="shared" ca="1" si="15"/>
        <v>0</v>
      </c>
      <c r="F47" s="22">
        <f t="shared" ca="1" si="15"/>
        <v>0</v>
      </c>
      <c r="G47" s="22">
        <f t="shared" ca="1" si="15"/>
        <v>0</v>
      </c>
      <c r="H47" s="22">
        <f t="shared" ca="1" si="15"/>
        <v>0</v>
      </c>
      <c r="I47" s="22">
        <f t="shared" ca="1" si="15"/>
        <v>0</v>
      </c>
      <c r="J47" s="22">
        <f t="shared" ca="1" si="15"/>
        <v>0</v>
      </c>
      <c r="K47" s="23">
        <f t="shared" ca="1" si="4"/>
        <v>0</v>
      </c>
      <c r="L47" s="22">
        <f t="shared" ca="1" si="16"/>
        <v>0</v>
      </c>
      <c r="M47" s="22">
        <f t="shared" ca="1" si="16"/>
        <v>0</v>
      </c>
      <c r="N47" s="23">
        <f t="shared" ca="1" si="5"/>
        <v>0</v>
      </c>
      <c r="O47" s="22">
        <f t="shared" ca="1" si="18"/>
        <v>0</v>
      </c>
      <c r="P47" s="22">
        <f t="shared" ca="1" si="18"/>
        <v>0</v>
      </c>
      <c r="Q47" s="23">
        <f t="shared" ca="1" si="6"/>
        <v>0</v>
      </c>
      <c r="R47" s="22">
        <f t="shared" ca="1" si="17"/>
        <v>0</v>
      </c>
      <c r="S47" s="22">
        <f t="shared" ca="1" si="17"/>
        <v>0</v>
      </c>
      <c r="T47" s="22">
        <f t="shared" ca="1" si="17"/>
        <v>0</v>
      </c>
      <c r="U47" s="23">
        <f t="shared" ref="U47:U59" ca="1" si="19">SUM(D47:K47)+T47</f>
        <v>0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15"/>
        <v>0</v>
      </c>
      <c r="E48" s="22">
        <f t="shared" ca="1" si="15"/>
        <v>0</v>
      </c>
      <c r="F48" s="22">
        <f t="shared" ca="1" si="15"/>
        <v>0</v>
      </c>
      <c r="G48" s="22">
        <f t="shared" ca="1" si="15"/>
        <v>0</v>
      </c>
      <c r="H48" s="22">
        <f t="shared" ca="1" si="15"/>
        <v>0</v>
      </c>
      <c r="I48" s="22">
        <f t="shared" ca="1" si="15"/>
        <v>0</v>
      </c>
      <c r="J48" s="22">
        <f t="shared" ca="1" si="15"/>
        <v>0</v>
      </c>
      <c r="K48" s="23">
        <f t="shared" ca="1" si="4"/>
        <v>0</v>
      </c>
      <c r="L48" s="22">
        <f t="shared" ca="1" si="16"/>
        <v>0</v>
      </c>
      <c r="M48" s="22">
        <f t="shared" ca="1" si="16"/>
        <v>0</v>
      </c>
      <c r="N48" s="23">
        <f t="shared" ca="1" si="5"/>
        <v>0</v>
      </c>
      <c r="O48" s="22">
        <f t="shared" ca="1" si="18"/>
        <v>0</v>
      </c>
      <c r="P48" s="22">
        <f t="shared" ca="1" si="18"/>
        <v>0</v>
      </c>
      <c r="Q48" s="23">
        <f t="shared" ca="1" si="6"/>
        <v>0</v>
      </c>
      <c r="R48" s="22">
        <f t="shared" ca="1" si="17"/>
        <v>0</v>
      </c>
      <c r="S48" s="22">
        <f t="shared" ca="1" si="17"/>
        <v>0</v>
      </c>
      <c r="T48" s="22">
        <f t="shared" ca="1" si="17"/>
        <v>0</v>
      </c>
      <c r="U48" s="23">
        <f t="shared" ca="1" si="19"/>
        <v>0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15"/>
        <v>0</v>
      </c>
      <c r="E49" s="22">
        <f t="shared" ca="1" si="15"/>
        <v>0</v>
      </c>
      <c r="F49" s="22">
        <f t="shared" ca="1" si="15"/>
        <v>0</v>
      </c>
      <c r="G49" s="22">
        <f t="shared" ca="1" si="15"/>
        <v>0</v>
      </c>
      <c r="H49" s="22">
        <f t="shared" ca="1" si="15"/>
        <v>0</v>
      </c>
      <c r="I49" s="22">
        <f t="shared" ca="1" si="15"/>
        <v>0</v>
      </c>
      <c r="J49" s="22">
        <f t="shared" ca="1" si="15"/>
        <v>0</v>
      </c>
      <c r="K49" s="23">
        <f t="shared" ca="1" si="4"/>
        <v>0</v>
      </c>
      <c r="L49" s="22">
        <f t="shared" ca="1" si="16"/>
        <v>0</v>
      </c>
      <c r="M49" s="22">
        <f t="shared" ca="1" si="16"/>
        <v>0</v>
      </c>
      <c r="N49" s="23">
        <f t="shared" ca="1" si="5"/>
        <v>0</v>
      </c>
      <c r="O49" s="22">
        <f t="shared" ca="1" si="18"/>
        <v>0</v>
      </c>
      <c r="P49" s="22">
        <f t="shared" ca="1" si="18"/>
        <v>0</v>
      </c>
      <c r="Q49" s="23">
        <f t="shared" ca="1" si="6"/>
        <v>0</v>
      </c>
      <c r="R49" s="22">
        <f t="shared" ca="1" si="17"/>
        <v>0</v>
      </c>
      <c r="S49" s="22">
        <f t="shared" ca="1" si="17"/>
        <v>0</v>
      </c>
      <c r="T49" s="22">
        <f t="shared" ca="1" si="17"/>
        <v>0</v>
      </c>
      <c r="U49" s="23">
        <f t="shared" ca="1" si="19"/>
        <v>0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15"/>
        <v>0</v>
      </c>
      <c r="E50" s="22">
        <f t="shared" ca="1" si="15"/>
        <v>0</v>
      </c>
      <c r="F50" s="22">
        <f t="shared" ca="1" si="15"/>
        <v>0</v>
      </c>
      <c r="G50" s="22">
        <f t="shared" ca="1" si="15"/>
        <v>0</v>
      </c>
      <c r="H50" s="22">
        <f t="shared" ca="1" si="15"/>
        <v>0</v>
      </c>
      <c r="I50" s="22">
        <f t="shared" ca="1" si="15"/>
        <v>0</v>
      </c>
      <c r="J50" s="22">
        <f t="shared" ca="1" si="15"/>
        <v>0</v>
      </c>
      <c r="K50" s="23">
        <f t="shared" ca="1" si="4"/>
        <v>0</v>
      </c>
      <c r="L50" s="22">
        <f t="shared" ca="1" si="16"/>
        <v>0</v>
      </c>
      <c r="M50" s="22">
        <f t="shared" ca="1" si="16"/>
        <v>0</v>
      </c>
      <c r="N50" s="23">
        <f t="shared" ca="1" si="5"/>
        <v>0</v>
      </c>
      <c r="O50" s="22">
        <f t="shared" ca="1" si="18"/>
        <v>0</v>
      </c>
      <c r="P50" s="22">
        <f t="shared" ca="1" si="18"/>
        <v>0</v>
      </c>
      <c r="Q50" s="23">
        <f t="shared" ca="1" si="6"/>
        <v>0</v>
      </c>
      <c r="R50" s="22">
        <f t="shared" ca="1" si="17"/>
        <v>0</v>
      </c>
      <c r="S50" s="22">
        <f t="shared" ca="1" si="17"/>
        <v>0</v>
      </c>
      <c r="T50" s="22">
        <f t="shared" ca="1" si="17"/>
        <v>0</v>
      </c>
      <c r="U50" s="23">
        <f t="shared" ca="1" si="19"/>
        <v>0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15"/>
        <v>0</v>
      </c>
      <c r="E51" s="22">
        <f t="shared" ca="1" si="15"/>
        <v>0</v>
      </c>
      <c r="F51" s="22">
        <f t="shared" ca="1" si="15"/>
        <v>0</v>
      </c>
      <c r="G51" s="22">
        <f t="shared" ca="1" si="15"/>
        <v>0</v>
      </c>
      <c r="H51" s="22">
        <f t="shared" ca="1" si="15"/>
        <v>0</v>
      </c>
      <c r="I51" s="22">
        <f t="shared" ca="1" si="15"/>
        <v>0</v>
      </c>
      <c r="J51" s="22">
        <f t="shared" ca="1" si="15"/>
        <v>0</v>
      </c>
      <c r="K51" s="23">
        <f t="shared" ca="1" si="4"/>
        <v>0</v>
      </c>
      <c r="L51" s="22">
        <f t="shared" ca="1" si="16"/>
        <v>0</v>
      </c>
      <c r="M51" s="22">
        <f t="shared" ca="1" si="16"/>
        <v>0</v>
      </c>
      <c r="N51" s="23">
        <f t="shared" ca="1" si="5"/>
        <v>0</v>
      </c>
      <c r="O51" s="22">
        <f t="shared" ca="1" si="18"/>
        <v>0</v>
      </c>
      <c r="P51" s="22">
        <f t="shared" ca="1" si="18"/>
        <v>0</v>
      </c>
      <c r="Q51" s="23">
        <f t="shared" ca="1" si="6"/>
        <v>0</v>
      </c>
      <c r="R51" s="22">
        <f t="shared" ca="1" si="17"/>
        <v>0</v>
      </c>
      <c r="S51" s="22">
        <f t="shared" ca="1" si="17"/>
        <v>0</v>
      </c>
      <c r="T51" s="22">
        <f t="shared" ca="1" si="17"/>
        <v>0</v>
      </c>
      <c r="U51" s="23">
        <f t="shared" ca="1" si="19"/>
        <v>0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15"/>
        <v>0</v>
      </c>
      <c r="E52" s="22">
        <f t="shared" ca="1" si="15"/>
        <v>0</v>
      </c>
      <c r="F52" s="22">
        <f t="shared" ca="1" si="15"/>
        <v>0</v>
      </c>
      <c r="G52" s="22">
        <f t="shared" ca="1" si="15"/>
        <v>0</v>
      </c>
      <c r="H52" s="22">
        <f t="shared" ca="1" si="15"/>
        <v>0</v>
      </c>
      <c r="I52" s="22">
        <f t="shared" ca="1" si="15"/>
        <v>0</v>
      </c>
      <c r="J52" s="22">
        <f t="shared" ca="1" si="15"/>
        <v>0</v>
      </c>
      <c r="K52" s="23">
        <f t="shared" ca="1" si="4"/>
        <v>0</v>
      </c>
      <c r="L52" s="22">
        <f t="shared" ca="1" si="16"/>
        <v>0</v>
      </c>
      <c r="M52" s="22">
        <f t="shared" ca="1" si="16"/>
        <v>0</v>
      </c>
      <c r="N52" s="23">
        <f t="shared" ca="1" si="5"/>
        <v>0</v>
      </c>
      <c r="O52" s="22">
        <f t="shared" ca="1" si="18"/>
        <v>0</v>
      </c>
      <c r="P52" s="22">
        <f t="shared" ca="1" si="18"/>
        <v>0</v>
      </c>
      <c r="Q52" s="23">
        <f t="shared" ca="1" si="6"/>
        <v>0</v>
      </c>
      <c r="R52" s="22">
        <f t="shared" ca="1" si="17"/>
        <v>0</v>
      </c>
      <c r="S52" s="22">
        <f t="shared" ca="1" si="17"/>
        <v>0</v>
      </c>
      <c r="T52" s="22">
        <f t="shared" ca="1" si="17"/>
        <v>0</v>
      </c>
      <c r="U52" s="23">
        <f t="shared" ref="U52:U55" ca="1" si="20">SUM(D52:K52)+T52</f>
        <v>0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15"/>
        <v>0</v>
      </c>
      <c r="E53" s="22">
        <f t="shared" ca="1" si="15"/>
        <v>0</v>
      </c>
      <c r="F53" s="22">
        <f t="shared" ca="1" si="15"/>
        <v>0</v>
      </c>
      <c r="G53" s="22">
        <f t="shared" ca="1" si="15"/>
        <v>0</v>
      </c>
      <c r="H53" s="22">
        <f t="shared" ca="1" si="15"/>
        <v>0</v>
      </c>
      <c r="I53" s="22">
        <f t="shared" ca="1" si="15"/>
        <v>0</v>
      </c>
      <c r="J53" s="22">
        <f t="shared" ca="1" si="15"/>
        <v>0</v>
      </c>
      <c r="K53" s="23">
        <f t="shared" ca="1" si="4"/>
        <v>0</v>
      </c>
      <c r="L53" s="22">
        <f t="shared" ca="1" si="16"/>
        <v>0</v>
      </c>
      <c r="M53" s="22">
        <f t="shared" ca="1" si="16"/>
        <v>0</v>
      </c>
      <c r="N53" s="23">
        <f t="shared" ca="1" si="5"/>
        <v>0</v>
      </c>
      <c r="O53" s="22">
        <f t="shared" ca="1" si="18"/>
        <v>0</v>
      </c>
      <c r="P53" s="22">
        <f t="shared" ca="1" si="18"/>
        <v>0</v>
      </c>
      <c r="Q53" s="23">
        <f t="shared" ca="1" si="6"/>
        <v>0</v>
      </c>
      <c r="R53" s="22">
        <f t="shared" ca="1" si="17"/>
        <v>0</v>
      </c>
      <c r="S53" s="22">
        <f t="shared" ca="1" si="17"/>
        <v>0</v>
      </c>
      <c r="T53" s="22">
        <f t="shared" ca="1" si="17"/>
        <v>0</v>
      </c>
      <c r="U53" s="23">
        <f t="shared" ca="1" si="20"/>
        <v>0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15"/>
        <v>0</v>
      </c>
      <c r="E54" s="22">
        <f t="shared" ca="1" si="15"/>
        <v>0</v>
      </c>
      <c r="F54" s="22">
        <f t="shared" ca="1" si="15"/>
        <v>0</v>
      </c>
      <c r="G54" s="22">
        <f t="shared" ca="1" si="15"/>
        <v>0</v>
      </c>
      <c r="H54" s="22">
        <f t="shared" ca="1" si="15"/>
        <v>0</v>
      </c>
      <c r="I54" s="22">
        <f t="shared" ca="1" si="15"/>
        <v>0</v>
      </c>
      <c r="J54" s="22">
        <f t="shared" ca="1" si="15"/>
        <v>0</v>
      </c>
      <c r="K54" s="23">
        <f t="shared" ca="1" si="4"/>
        <v>0</v>
      </c>
      <c r="L54" s="22">
        <f t="shared" ca="1" si="16"/>
        <v>0</v>
      </c>
      <c r="M54" s="22">
        <f t="shared" ca="1" si="16"/>
        <v>0</v>
      </c>
      <c r="N54" s="23">
        <f t="shared" ca="1" si="5"/>
        <v>0</v>
      </c>
      <c r="O54" s="22">
        <f t="shared" ca="1" si="18"/>
        <v>0</v>
      </c>
      <c r="P54" s="22">
        <f t="shared" ca="1" si="18"/>
        <v>0</v>
      </c>
      <c r="Q54" s="23">
        <f t="shared" ca="1" si="6"/>
        <v>0</v>
      </c>
      <c r="R54" s="22">
        <f t="shared" ca="1" si="17"/>
        <v>0</v>
      </c>
      <c r="S54" s="22">
        <f t="shared" ca="1" si="17"/>
        <v>0</v>
      </c>
      <c r="T54" s="22">
        <f t="shared" ca="1" si="17"/>
        <v>0</v>
      </c>
      <c r="U54" s="23">
        <f t="shared" ca="1" si="20"/>
        <v>0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J70" ca="1" si="21">IFERROR(INDIRECT("'"&amp;$B$2&amp;"'!"&amp;ADDRESS(MATCH($B55,INDIRECT("'"&amp;$B$2&amp;"'!$B$1:$B$1095"),0),MATCH(D$5,INDIRECT("'"&amp;$B$2&amp;"'!5:5"),0))),0)</f>
        <v>0</v>
      </c>
      <c r="E55" s="22">
        <f t="shared" ca="1" si="21"/>
        <v>0</v>
      </c>
      <c r="F55" s="22">
        <f t="shared" ca="1" si="21"/>
        <v>0</v>
      </c>
      <c r="G55" s="22">
        <f t="shared" ca="1" si="21"/>
        <v>0</v>
      </c>
      <c r="H55" s="22">
        <f t="shared" ca="1" si="21"/>
        <v>0</v>
      </c>
      <c r="I55" s="22">
        <f t="shared" ca="1" si="21"/>
        <v>0</v>
      </c>
      <c r="J55" s="22">
        <f t="shared" ca="1" si="21"/>
        <v>0</v>
      </c>
      <c r="K55" s="23">
        <f t="shared" ca="1" si="4"/>
        <v>0</v>
      </c>
      <c r="L55" s="22">
        <f t="shared" ref="L55:M70" ca="1" si="22">IFERROR(INDIRECT("'"&amp;$B$2&amp;"'!"&amp;ADDRESS(MATCH($B55,INDIRECT("'"&amp;$B$2&amp;"'!$B$1:$B$1095"),0),MATCH(L$5,INDIRECT("'"&amp;$B$2&amp;"'!5:5"),0))),0)</f>
        <v>0</v>
      </c>
      <c r="M55" s="22">
        <f t="shared" ca="1" si="22"/>
        <v>0</v>
      </c>
      <c r="N55" s="23">
        <f t="shared" ca="1" si="5"/>
        <v>0</v>
      </c>
      <c r="O55" s="22">
        <f t="shared" ca="1" si="18"/>
        <v>0</v>
      </c>
      <c r="P55" s="22">
        <f t="shared" ca="1" si="18"/>
        <v>0</v>
      </c>
      <c r="Q55" s="23">
        <f t="shared" ca="1" si="6"/>
        <v>0</v>
      </c>
      <c r="R55" s="22">
        <f t="shared" ref="R55:T70" ca="1" si="23">IFERROR(INDIRECT("'"&amp;$B$2&amp;"'!"&amp;ADDRESS(MATCH($B55,INDIRECT("'"&amp;$B$2&amp;"'!$B$1:$B$1095"),0),MATCH(R$5,INDIRECT("'"&amp;$B$2&amp;"'!5:5"),0))),0)</f>
        <v>0</v>
      </c>
      <c r="S55" s="22">
        <f t="shared" ca="1" si="23"/>
        <v>0</v>
      </c>
      <c r="T55" s="22">
        <f t="shared" ca="1" si="23"/>
        <v>0</v>
      </c>
      <c r="U55" s="23">
        <f t="shared" ca="1" si="20"/>
        <v>0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21"/>
        <v>0</v>
      </c>
      <c r="E56" s="22">
        <f t="shared" ca="1" si="21"/>
        <v>0</v>
      </c>
      <c r="F56" s="22">
        <f t="shared" ca="1" si="21"/>
        <v>0</v>
      </c>
      <c r="G56" s="22">
        <f t="shared" ca="1" si="21"/>
        <v>0</v>
      </c>
      <c r="H56" s="22">
        <f t="shared" ca="1" si="21"/>
        <v>0</v>
      </c>
      <c r="I56" s="22">
        <f t="shared" ca="1" si="21"/>
        <v>0</v>
      </c>
      <c r="J56" s="22">
        <f t="shared" ca="1" si="21"/>
        <v>0</v>
      </c>
      <c r="K56" s="23">
        <f t="shared" ca="1" si="4"/>
        <v>0</v>
      </c>
      <c r="L56" s="22">
        <f t="shared" ca="1" si="22"/>
        <v>0</v>
      </c>
      <c r="M56" s="22">
        <f t="shared" ca="1" si="22"/>
        <v>0</v>
      </c>
      <c r="N56" s="23">
        <f t="shared" ca="1" si="5"/>
        <v>0</v>
      </c>
      <c r="O56" s="22">
        <f t="shared" ca="1" si="18"/>
        <v>0</v>
      </c>
      <c r="P56" s="22">
        <f t="shared" ca="1" si="18"/>
        <v>0</v>
      </c>
      <c r="Q56" s="23">
        <f t="shared" ca="1" si="6"/>
        <v>0</v>
      </c>
      <c r="R56" s="22">
        <f t="shared" ca="1" si="23"/>
        <v>0</v>
      </c>
      <c r="S56" s="22">
        <f t="shared" ca="1" si="23"/>
        <v>0</v>
      </c>
      <c r="T56" s="22">
        <f t="shared" ca="1" si="23"/>
        <v>0</v>
      </c>
      <c r="U56" s="23">
        <f t="shared" ca="1" si="19"/>
        <v>0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21"/>
        <v>0</v>
      </c>
      <c r="E57" s="22">
        <f t="shared" ca="1" si="21"/>
        <v>372587545.37612891</v>
      </c>
      <c r="F57" s="22">
        <f t="shared" ca="1" si="21"/>
        <v>0</v>
      </c>
      <c r="G57" s="22">
        <f t="shared" ca="1" si="21"/>
        <v>0</v>
      </c>
      <c r="H57" s="22">
        <f t="shared" ca="1" si="21"/>
        <v>0</v>
      </c>
      <c r="I57" s="22">
        <f t="shared" ca="1" si="21"/>
        <v>0</v>
      </c>
      <c r="J57" s="22">
        <f t="shared" ca="1" si="21"/>
        <v>0</v>
      </c>
      <c r="K57" s="23">
        <f t="shared" ca="1" si="4"/>
        <v>0</v>
      </c>
      <c r="L57" s="22">
        <f t="shared" ca="1" si="22"/>
        <v>0</v>
      </c>
      <c r="M57" s="22">
        <f t="shared" ca="1" si="22"/>
        <v>0</v>
      </c>
      <c r="N57" s="23">
        <f t="shared" ca="1" si="5"/>
        <v>0</v>
      </c>
      <c r="O57" s="22">
        <f t="shared" ca="1" si="18"/>
        <v>0</v>
      </c>
      <c r="P57" s="22">
        <f t="shared" ca="1" si="18"/>
        <v>0</v>
      </c>
      <c r="Q57" s="23">
        <f t="shared" ca="1" si="6"/>
        <v>0</v>
      </c>
      <c r="R57" s="22">
        <f t="shared" ca="1" si="23"/>
        <v>0</v>
      </c>
      <c r="S57" s="22">
        <f t="shared" ca="1" si="23"/>
        <v>0</v>
      </c>
      <c r="T57" s="22">
        <f t="shared" ca="1" si="23"/>
        <v>0</v>
      </c>
      <c r="U57" s="23">
        <f t="shared" ca="1" si="19"/>
        <v>372587545.37612891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21"/>
        <v>0</v>
      </c>
      <c r="E58" s="22">
        <f t="shared" ca="1" si="21"/>
        <v>23374.400000000001</v>
      </c>
      <c r="F58" s="22">
        <f t="shared" ca="1" si="21"/>
        <v>0</v>
      </c>
      <c r="G58" s="22">
        <f t="shared" ca="1" si="21"/>
        <v>0</v>
      </c>
      <c r="H58" s="22">
        <f t="shared" ca="1" si="21"/>
        <v>0</v>
      </c>
      <c r="I58" s="22">
        <f t="shared" ca="1" si="21"/>
        <v>0</v>
      </c>
      <c r="J58" s="22">
        <f t="shared" ca="1" si="21"/>
        <v>0</v>
      </c>
      <c r="K58" s="23">
        <f t="shared" ca="1" si="4"/>
        <v>0</v>
      </c>
      <c r="L58" s="22">
        <f t="shared" ca="1" si="22"/>
        <v>0</v>
      </c>
      <c r="M58" s="22">
        <f t="shared" ca="1" si="22"/>
        <v>0</v>
      </c>
      <c r="N58" s="23">
        <f t="shared" ca="1" si="5"/>
        <v>0</v>
      </c>
      <c r="O58" s="22">
        <f t="shared" ca="1" si="18"/>
        <v>0</v>
      </c>
      <c r="P58" s="22">
        <f t="shared" ca="1" si="18"/>
        <v>0</v>
      </c>
      <c r="Q58" s="23">
        <f t="shared" ca="1" si="6"/>
        <v>0</v>
      </c>
      <c r="R58" s="22">
        <f t="shared" ca="1" si="23"/>
        <v>0</v>
      </c>
      <c r="S58" s="22">
        <f t="shared" ca="1" si="23"/>
        <v>0</v>
      </c>
      <c r="T58" s="22">
        <f t="shared" ca="1" si="23"/>
        <v>0</v>
      </c>
      <c r="U58" s="23">
        <f t="shared" ca="1" si="19"/>
        <v>23374.400000000001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21"/>
        <v>0</v>
      </c>
      <c r="E59" s="22">
        <f t="shared" ca="1" si="21"/>
        <v>8252022.3600000003</v>
      </c>
      <c r="F59" s="22">
        <f t="shared" ca="1" si="21"/>
        <v>0</v>
      </c>
      <c r="G59" s="22">
        <f t="shared" ca="1" si="21"/>
        <v>0</v>
      </c>
      <c r="H59" s="22">
        <f t="shared" ca="1" si="21"/>
        <v>0</v>
      </c>
      <c r="I59" s="22">
        <f t="shared" ca="1" si="21"/>
        <v>0</v>
      </c>
      <c r="J59" s="22">
        <f t="shared" ca="1" si="21"/>
        <v>0</v>
      </c>
      <c r="K59" s="23">
        <f t="shared" ca="1" si="4"/>
        <v>0</v>
      </c>
      <c r="L59" s="22">
        <f t="shared" ca="1" si="22"/>
        <v>0</v>
      </c>
      <c r="M59" s="22">
        <f t="shared" ca="1" si="22"/>
        <v>0</v>
      </c>
      <c r="N59" s="23">
        <f t="shared" ca="1" si="5"/>
        <v>0</v>
      </c>
      <c r="O59" s="22">
        <f t="shared" ca="1" si="18"/>
        <v>0</v>
      </c>
      <c r="P59" s="22">
        <f t="shared" ca="1" si="18"/>
        <v>0</v>
      </c>
      <c r="Q59" s="23">
        <f t="shared" ca="1" si="6"/>
        <v>0</v>
      </c>
      <c r="R59" s="22">
        <f t="shared" ca="1" si="23"/>
        <v>0</v>
      </c>
      <c r="S59" s="22">
        <f t="shared" ca="1" si="23"/>
        <v>0</v>
      </c>
      <c r="T59" s="22">
        <f t="shared" ca="1" si="23"/>
        <v>0</v>
      </c>
      <c r="U59" s="23">
        <f t="shared" ca="1" si="19"/>
        <v>8252022.3600000003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21"/>
        <v>0</v>
      </c>
      <c r="E60" s="22">
        <f t="shared" ca="1" si="21"/>
        <v>3968446.4499999969</v>
      </c>
      <c r="F60" s="22">
        <f t="shared" ca="1" si="21"/>
        <v>0</v>
      </c>
      <c r="G60" s="22">
        <f t="shared" ca="1" si="21"/>
        <v>0</v>
      </c>
      <c r="H60" s="22">
        <f t="shared" ca="1" si="21"/>
        <v>0</v>
      </c>
      <c r="I60" s="22">
        <f t="shared" ca="1" si="21"/>
        <v>0</v>
      </c>
      <c r="J60" s="22">
        <f t="shared" ca="1" si="21"/>
        <v>0</v>
      </c>
      <c r="K60" s="23">
        <f t="shared" ca="1" si="4"/>
        <v>0</v>
      </c>
      <c r="L60" s="22">
        <f t="shared" ca="1" si="22"/>
        <v>0</v>
      </c>
      <c r="M60" s="22">
        <f t="shared" ca="1" si="22"/>
        <v>0</v>
      </c>
      <c r="N60" s="23">
        <f t="shared" ca="1" si="5"/>
        <v>0</v>
      </c>
      <c r="O60" s="22">
        <f t="shared" ref="O60:P76" ca="1" si="24">IFERROR(INDIRECT("'"&amp;$B$2&amp;"'!"&amp;ADDRESS(MATCH($B60,INDIRECT("'"&amp;$B$2&amp;"'!$B$1:$B$1095"),0),MATCH(O$5,INDIRECT("'"&amp;$B$2&amp;"'!5:5"),0))),0)</f>
        <v>0</v>
      </c>
      <c r="P60" s="22">
        <f t="shared" ca="1" si="24"/>
        <v>0</v>
      </c>
      <c r="Q60" s="23">
        <f t="shared" ca="1" si="6"/>
        <v>0</v>
      </c>
      <c r="R60" s="22">
        <f t="shared" ca="1" si="23"/>
        <v>0</v>
      </c>
      <c r="S60" s="22">
        <f t="shared" ca="1" si="23"/>
        <v>0</v>
      </c>
      <c r="T60" s="22">
        <f t="shared" ca="1" si="23"/>
        <v>0</v>
      </c>
      <c r="U60" s="23">
        <f t="shared" ref="U60:U76" ca="1" si="25">SUM(D60:K60)+T60</f>
        <v>3968446.4499999969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21"/>
        <v>0</v>
      </c>
      <c r="E61" s="22">
        <f t="shared" ca="1" si="21"/>
        <v>17872015.43</v>
      </c>
      <c r="F61" s="22">
        <f t="shared" ca="1" si="21"/>
        <v>0</v>
      </c>
      <c r="G61" s="22">
        <f t="shared" ca="1" si="21"/>
        <v>0</v>
      </c>
      <c r="H61" s="22">
        <f t="shared" ca="1" si="21"/>
        <v>0</v>
      </c>
      <c r="I61" s="22">
        <f t="shared" ca="1" si="21"/>
        <v>0</v>
      </c>
      <c r="J61" s="22">
        <f t="shared" ca="1" si="21"/>
        <v>0</v>
      </c>
      <c r="K61" s="23">
        <f t="shared" ca="1" si="4"/>
        <v>0</v>
      </c>
      <c r="L61" s="22">
        <f t="shared" ca="1" si="22"/>
        <v>0</v>
      </c>
      <c r="M61" s="22">
        <f t="shared" ca="1" si="22"/>
        <v>0</v>
      </c>
      <c r="N61" s="23">
        <f t="shared" ca="1" si="5"/>
        <v>0</v>
      </c>
      <c r="O61" s="22">
        <f t="shared" ca="1" si="24"/>
        <v>0</v>
      </c>
      <c r="P61" s="22">
        <f t="shared" ca="1" si="24"/>
        <v>0</v>
      </c>
      <c r="Q61" s="23">
        <f t="shared" ca="1" si="6"/>
        <v>0</v>
      </c>
      <c r="R61" s="22">
        <f t="shared" ca="1" si="23"/>
        <v>0</v>
      </c>
      <c r="S61" s="22">
        <f t="shared" ca="1" si="23"/>
        <v>0</v>
      </c>
      <c r="T61" s="22">
        <f t="shared" ca="1" si="23"/>
        <v>0</v>
      </c>
      <c r="U61" s="23">
        <f t="shared" ca="1" si="25"/>
        <v>17872015.43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21"/>
        <v>0</v>
      </c>
      <c r="E62" s="22">
        <f t="shared" ca="1" si="21"/>
        <v>1709459335.5090084</v>
      </c>
      <c r="F62" s="22">
        <f t="shared" ca="1" si="21"/>
        <v>0</v>
      </c>
      <c r="G62" s="22">
        <f t="shared" ca="1" si="21"/>
        <v>0</v>
      </c>
      <c r="H62" s="22">
        <f t="shared" ca="1" si="21"/>
        <v>0</v>
      </c>
      <c r="I62" s="22">
        <f t="shared" ca="1" si="21"/>
        <v>0</v>
      </c>
      <c r="J62" s="22">
        <f t="shared" ca="1" si="21"/>
        <v>0</v>
      </c>
      <c r="K62" s="23">
        <f t="shared" ca="1" si="4"/>
        <v>0</v>
      </c>
      <c r="L62" s="22">
        <f t="shared" ca="1" si="22"/>
        <v>0</v>
      </c>
      <c r="M62" s="22">
        <f t="shared" ca="1" si="22"/>
        <v>0</v>
      </c>
      <c r="N62" s="23">
        <f t="shared" ca="1" si="5"/>
        <v>0</v>
      </c>
      <c r="O62" s="22">
        <f t="shared" ca="1" si="24"/>
        <v>0</v>
      </c>
      <c r="P62" s="22">
        <f t="shared" ca="1" si="24"/>
        <v>0</v>
      </c>
      <c r="Q62" s="23">
        <f t="shared" ca="1" si="6"/>
        <v>0</v>
      </c>
      <c r="R62" s="22">
        <f t="shared" ca="1" si="23"/>
        <v>0</v>
      </c>
      <c r="S62" s="22">
        <f t="shared" ca="1" si="23"/>
        <v>0</v>
      </c>
      <c r="T62" s="22">
        <f t="shared" ca="1" si="23"/>
        <v>0</v>
      </c>
      <c r="U62" s="23">
        <f t="shared" ca="1" si="25"/>
        <v>1709459335.5090084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21"/>
        <v>0</v>
      </c>
      <c r="E63" s="22">
        <f t="shared" ca="1" si="21"/>
        <v>39550.42</v>
      </c>
      <c r="F63" s="22">
        <f t="shared" ca="1" si="21"/>
        <v>0</v>
      </c>
      <c r="G63" s="22">
        <f t="shared" ca="1" si="21"/>
        <v>0</v>
      </c>
      <c r="H63" s="22">
        <f t="shared" ca="1" si="21"/>
        <v>0</v>
      </c>
      <c r="I63" s="22">
        <f t="shared" ca="1" si="21"/>
        <v>0</v>
      </c>
      <c r="J63" s="22">
        <f t="shared" ca="1" si="21"/>
        <v>0</v>
      </c>
      <c r="K63" s="23">
        <f t="shared" ca="1" si="4"/>
        <v>0</v>
      </c>
      <c r="L63" s="22">
        <f t="shared" ca="1" si="22"/>
        <v>0</v>
      </c>
      <c r="M63" s="22">
        <f t="shared" ca="1" si="22"/>
        <v>0</v>
      </c>
      <c r="N63" s="23">
        <f t="shared" ca="1" si="5"/>
        <v>0</v>
      </c>
      <c r="O63" s="22">
        <f t="shared" ca="1" si="24"/>
        <v>0</v>
      </c>
      <c r="P63" s="22">
        <f t="shared" ca="1" si="24"/>
        <v>0</v>
      </c>
      <c r="Q63" s="23">
        <f t="shared" ca="1" si="6"/>
        <v>0</v>
      </c>
      <c r="R63" s="22">
        <f t="shared" ca="1" si="23"/>
        <v>0</v>
      </c>
      <c r="S63" s="22">
        <f t="shared" ca="1" si="23"/>
        <v>0</v>
      </c>
      <c r="T63" s="22">
        <f t="shared" ca="1" si="23"/>
        <v>0</v>
      </c>
      <c r="U63" s="23">
        <f t="shared" ca="1" si="25"/>
        <v>39550.42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21"/>
        <v>0</v>
      </c>
      <c r="E64" s="22">
        <f t="shared" ca="1" si="21"/>
        <v>106004497.40000001</v>
      </c>
      <c r="F64" s="22">
        <f t="shared" ca="1" si="21"/>
        <v>0</v>
      </c>
      <c r="G64" s="22">
        <f t="shared" ca="1" si="21"/>
        <v>0</v>
      </c>
      <c r="H64" s="22">
        <f t="shared" ca="1" si="21"/>
        <v>0</v>
      </c>
      <c r="I64" s="22">
        <f t="shared" ca="1" si="21"/>
        <v>0</v>
      </c>
      <c r="J64" s="22">
        <f t="shared" ca="1" si="21"/>
        <v>0</v>
      </c>
      <c r="K64" s="23">
        <f t="shared" ca="1" si="4"/>
        <v>0</v>
      </c>
      <c r="L64" s="22">
        <f t="shared" ca="1" si="22"/>
        <v>0</v>
      </c>
      <c r="M64" s="22">
        <f t="shared" ca="1" si="22"/>
        <v>0</v>
      </c>
      <c r="N64" s="23">
        <f t="shared" ca="1" si="5"/>
        <v>0</v>
      </c>
      <c r="O64" s="22">
        <f t="shared" ca="1" si="24"/>
        <v>0</v>
      </c>
      <c r="P64" s="22">
        <f t="shared" ca="1" si="24"/>
        <v>0</v>
      </c>
      <c r="Q64" s="23">
        <f t="shared" ca="1" si="6"/>
        <v>0</v>
      </c>
      <c r="R64" s="22">
        <f t="shared" ca="1" si="23"/>
        <v>0</v>
      </c>
      <c r="S64" s="22">
        <f t="shared" ca="1" si="23"/>
        <v>0</v>
      </c>
      <c r="T64" s="22">
        <f t="shared" ca="1" si="23"/>
        <v>0</v>
      </c>
      <c r="U64" s="23">
        <f t="shared" ca="1" si="25"/>
        <v>106004497.40000001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21"/>
        <v>0</v>
      </c>
      <c r="E65" s="22">
        <f t="shared" ca="1" si="21"/>
        <v>19000661.160000004</v>
      </c>
      <c r="F65" s="22">
        <f t="shared" ca="1" si="21"/>
        <v>0</v>
      </c>
      <c r="G65" s="22">
        <f t="shared" ca="1" si="21"/>
        <v>0</v>
      </c>
      <c r="H65" s="22">
        <f t="shared" ca="1" si="21"/>
        <v>0</v>
      </c>
      <c r="I65" s="22">
        <f t="shared" ca="1" si="21"/>
        <v>0</v>
      </c>
      <c r="J65" s="22">
        <f t="shared" ca="1" si="21"/>
        <v>0</v>
      </c>
      <c r="K65" s="23">
        <f t="shared" ca="1" si="4"/>
        <v>0</v>
      </c>
      <c r="L65" s="22">
        <f t="shared" ca="1" si="22"/>
        <v>0</v>
      </c>
      <c r="M65" s="22">
        <f t="shared" ca="1" si="22"/>
        <v>0</v>
      </c>
      <c r="N65" s="23">
        <f t="shared" ca="1" si="5"/>
        <v>0</v>
      </c>
      <c r="O65" s="22">
        <f t="shared" ca="1" si="24"/>
        <v>0</v>
      </c>
      <c r="P65" s="22">
        <f t="shared" ca="1" si="24"/>
        <v>0</v>
      </c>
      <c r="Q65" s="23">
        <f t="shared" ca="1" si="6"/>
        <v>0</v>
      </c>
      <c r="R65" s="22">
        <f t="shared" ca="1" si="23"/>
        <v>0</v>
      </c>
      <c r="S65" s="22">
        <f t="shared" ca="1" si="23"/>
        <v>0</v>
      </c>
      <c r="T65" s="22">
        <f t="shared" ca="1" si="23"/>
        <v>0</v>
      </c>
      <c r="U65" s="23">
        <f t="shared" ca="1" si="25"/>
        <v>19000661.160000004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21"/>
        <v>0</v>
      </c>
      <c r="E66" s="22">
        <f t="shared" ca="1" si="21"/>
        <v>674372.34999999893</v>
      </c>
      <c r="F66" s="22">
        <f t="shared" ca="1" si="21"/>
        <v>0</v>
      </c>
      <c r="G66" s="22">
        <f t="shared" ca="1" si="21"/>
        <v>0</v>
      </c>
      <c r="H66" s="22">
        <f t="shared" ca="1" si="21"/>
        <v>0</v>
      </c>
      <c r="I66" s="22">
        <f t="shared" ca="1" si="21"/>
        <v>0</v>
      </c>
      <c r="J66" s="22">
        <f t="shared" ca="1" si="21"/>
        <v>0</v>
      </c>
      <c r="K66" s="23">
        <f t="shared" ca="1" si="4"/>
        <v>0</v>
      </c>
      <c r="L66" s="22">
        <f t="shared" ca="1" si="22"/>
        <v>0</v>
      </c>
      <c r="M66" s="22">
        <f t="shared" ca="1" si="22"/>
        <v>0</v>
      </c>
      <c r="N66" s="23">
        <f t="shared" ca="1" si="5"/>
        <v>0</v>
      </c>
      <c r="O66" s="22">
        <f t="shared" ca="1" si="24"/>
        <v>0</v>
      </c>
      <c r="P66" s="22">
        <f t="shared" ca="1" si="24"/>
        <v>0</v>
      </c>
      <c r="Q66" s="23">
        <f t="shared" ca="1" si="6"/>
        <v>0</v>
      </c>
      <c r="R66" s="22">
        <f t="shared" ca="1" si="23"/>
        <v>0</v>
      </c>
      <c r="S66" s="22">
        <f t="shared" ca="1" si="23"/>
        <v>0</v>
      </c>
      <c r="T66" s="22">
        <f t="shared" ca="1" si="23"/>
        <v>0</v>
      </c>
      <c r="U66" s="23">
        <f t="shared" ca="1" si="25"/>
        <v>674372.34999999893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21"/>
        <v>0</v>
      </c>
      <c r="E67" s="22">
        <f t="shared" ca="1" si="21"/>
        <v>775602994.18949342</v>
      </c>
      <c r="F67" s="22">
        <f t="shared" ca="1" si="21"/>
        <v>0</v>
      </c>
      <c r="G67" s="22">
        <f t="shared" ca="1" si="21"/>
        <v>0</v>
      </c>
      <c r="H67" s="22">
        <f t="shared" ca="1" si="21"/>
        <v>0</v>
      </c>
      <c r="I67" s="22">
        <f t="shared" ca="1" si="21"/>
        <v>0</v>
      </c>
      <c r="J67" s="22">
        <f t="shared" ca="1" si="21"/>
        <v>0</v>
      </c>
      <c r="K67" s="23">
        <f t="shared" ca="1" si="4"/>
        <v>0</v>
      </c>
      <c r="L67" s="22">
        <f t="shared" ca="1" si="22"/>
        <v>0</v>
      </c>
      <c r="M67" s="22">
        <f t="shared" ca="1" si="22"/>
        <v>0</v>
      </c>
      <c r="N67" s="23">
        <f t="shared" ca="1" si="5"/>
        <v>0</v>
      </c>
      <c r="O67" s="22">
        <f t="shared" ca="1" si="24"/>
        <v>0</v>
      </c>
      <c r="P67" s="22">
        <f t="shared" ca="1" si="24"/>
        <v>0</v>
      </c>
      <c r="Q67" s="23">
        <f t="shared" ca="1" si="6"/>
        <v>0</v>
      </c>
      <c r="R67" s="22">
        <f t="shared" ca="1" si="23"/>
        <v>0</v>
      </c>
      <c r="S67" s="22">
        <f t="shared" ca="1" si="23"/>
        <v>0</v>
      </c>
      <c r="T67" s="22">
        <f t="shared" ca="1" si="23"/>
        <v>0</v>
      </c>
      <c r="U67" s="23">
        <f t="shared" ca="1" si="25"/>
        <v>775602994.18949342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21"/>
        <v>0</v>
      </c>
      <c r="E68" s="22">
        <f t="shared" ca="1" si="21"/>
        <v>5473226.7400000012</v>
      </c>
      <c r="F68" s="22">
        <f t="shared" ca="1" si="21"/>
        <v>0</v>
      </c>
      <c r="G68" s="22">
        <f t="shared" ca="1" si="21"/>
        <v>0</v>
      </c>
      <c r="H68" s="22">
        <f t="shared" ca="1" si="21"/>
        <v>0</v>
      </c>
      <c r="I68" s="22">
        <f t="shared" ca="1" si="21"/>
        <v>0</v>
      </c>
      <c r="J68" s="22">
        <f t="shared" ca="1" si="21"/>
        <v>0</v>
      </c>
      <c r="K68" s="23">
        <f t="shared" ca="1" si="4"/>
        <v>0</v>
      </c>
      <c r="L68" s="22">
        <f t="shared" ca="1" si="22"/>
        <v>0</v>
      </c>
      <c r="M68" s="22">
        <f t="shared" ca="1" si="22"/>
        <v>0</v>
      </c>
      <c r="N68" s="23">
        <f t="shared" ca="1" si="5"/>
        <v>0</v>
      </c>
      <c r="O68" s="22">
        <f t="shared" ca="1" si="24"/>
        <v>0</v>
      </c>
      <c r="P68" s="22">
        <f t="shared" ca="1" si="24"/>
        <v>0</v>
      </c>
      <c r="Q68" s="23">
        <f t="shared" ca="1" si="6"/>
        <v>0</v>
      </c>
      <c r="R68" s="22">
        <f t="shared" ca="1" si="23"/>
        <v>0</v>
      </c>
      <c r="S68" s="22">
        <f t="shared" ca="1" si="23"/>
        <v>0</v>
      </c>
      <c r="T68" s="22">
        <f t="shared" ca="1" si="23"/>
        <v>0</v>
      </c>
      <c r="U68" s="23">
        <f t="shared" ca="1" si="25"/>
        <v>5473226.7400000012</v>
      </c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21"/>
        <v>0</v>
      </c>
      <c r="E69" s="22">
        <f t="shared" ca="1" si="21"/>
        <v>2491.2600000000002</v>
      </c>
      <c r="F69" s="22">
        <f t="shared" ca="1" si="21"/>
        <v>0</v>
      </c>
      <c r="G69" s="22">
        <f t="shared" ca="1" si="21"/>
        <v>0</v>
      </c>
      <c r="H69" s="22">
        <f t="shared" ca="1" si="21"/>
        <v>0</v>
      </c>
      <c r="I69" s="22">
        <f t="shared" ca="1" si="21"/>
        <v>0</v>
      </c>
      <c r="J69" s="22">
        <f t="shared" ca="1" si="21"/>
        <v>0</v>
      </c>
      <c r="K69" s="23">
        <f t="shared" ca="1" si="4"/>
        <v>0</v>
      </c>
      <c r="L69" s="22">
        <f t="shared" ca="1" si="22"/>
        <v>0</v>
      </c>
      <c r="M69" s="22">
        <f t="shared" ca="1" si="22"/>
        <v>0</v>
      </c>
      <c r="N69" s="23">
        <f t="shared" ca="1" si="5"/>
        <v>0</v>
      </c>
      <c r="O69" s="22">
        <f t="shared" ca="1" si="24"/>
        <v>0</v>
      </c>
      <c r="P69" s="22">
        <f t="shared" ca="1" si="24"/>
        <v>0</v>
      </c>
      <c r="Q69" s="23">
        <f t="shared" ca="1" si="6"/>
        <v>0</v>
      </c>
      <c r="R69" s="22">
        <f t="shared" ca="1" si="23"/>
        <v>0</v>
      </c>
      <c r="S69" s="22">
        <f t="shared" ca="1" si="23"/>
        <v>0</v>
      </c>
      <c r="T69" s="22">
        <f t="shared" ca="1" si="23"/>
        <v>0</v>
      </c>
      <c r="U69" s="23">
        <f t="shared" ca="1" si="25"/>
        <v>2491.2600000000002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21"/>
        <v>0</v>
      </c>
      <c r="E70" s="22">
        <f t="shared" ca="1" si="21"/>
        <v>18498882.810000006</v>
      </c>
      <c r="F70" s="22">
        <f t="shared" ca="1" si="21"/>
        <v>0</v>
      </c>
      <c r="G70" s="22">
        <f t="shared" ca="1" si="21"/>
        <v>0</v>
      </c>
      <c r="H70" s="22">
        <f t="shared" ca="1" si="21"/>
        <v>0</v>
      </c>
      <c r="I70" s="22">
        <f t="shared" ca="1" si="21"/>
        <v>0</v>
      </c>
      <c r="J70" s="22">
        <f t="shared" ca="1" si="21"/>
        <v>0</v>
      </c>
      <c r="K70" s="23">
        <f t="shared" ca="1" si="4"/>
        <v>0</v>
      </c>
      <c r="L70" s="22">
        <f t="shared" ca="1" si="22"/>
        <v>0</v>
      </c>
      <c r="M70" s="22">
        <f t="shared" ca="1" si="22"/>
        <v>0</v>
      </c>
      <c r="N70" s="23">
        <f t="shared" ca="1" si="5"/>
        <v>0</v>
      </c>
      <c r="O70" s="22">
        <f t="shared" ca="1" si="24"/>
        <v>0</v>
      </c>
      <c r="P70" s="22">
        <f t="shared" ca="1" si="24"/>
        <v>0</v>
      </c>
      <c r="Q70" s="23">
        <f t="shared" ca="1" si="6"/>
        <v>0</v>
      </c>
      <c r="R70" s="22">
        <f t="shared" ca="1" si="23"/>
        <v>0</v>
      </c>
      <c r="S70" s="22">
        <f t="shared" ca="1" si="23"/>
        <v>0</v>
      </c>
      <c r="T70" s="22">
        <f t="shared" ca="1" si="23"/>
        <v>0</v>
      </c>
      <c r="U70" s="23">
        <f t="shared" ca="1" si="25"/>
        <v>18498882.810000006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J76" ca="1" si="26">IFERROR(INDIRECT("'"&amp;$B$2&amp;"'!"&amp;ADDRESS(MATCH($B71,INDIRECT("'"&amp;$B$2&amp;"'!$B$1:$B$1095"),0),MATCH(D$5,INDIRECT("'"&amp;$B$2&amp;"'!5:5"),0))),0)</f>
        <v>0</v>
      </c>
      <c r="E71" s="22">
        <f t="shared" ca="1" si="26"/>
        <v>4551451.1096410006</v>
      </c>
      <c r="F71" s="22">
        <f t="shared" ca="1" si="26"/>
        <v>0</v>
      </c>
      <c r="G71" s="22">
        <f t="shared" ca="1" si="26"/>
        <v>0</v>
      </c>
      <c r="H71" s="22">
        <f t="shared" ca="1" si="26"/>
        <v>0</v>
      </c>
      <c r="I71" s="22">
        <f t="shared" ca="1" si="26"/>
        <v>0</v>
      </c>
      <c r="J71" s="22">
        <f t="shared" ca="1" si="26"/>
        <v>0</v>
      </c>
      <c r="K71" s="23">
        <f t="shared" ca="1" si="4"/>
        <v>0</v>
      </c>
      <c r="L71" s="22">
        <f t="shared" ref="L71:M76" ca="1" si="27">IFERROR(INDIRECT("'"&amp;$B$2&amp;"'!"&amp;ADDRESS(MATCH($B71,INDIRECT("'"&amp;$B$2&amp;"'!$B$1:$B$1095"),0),MATCH(L$5,INDIRECT("'"&amp;$B$2&amp;"'!5:5"),0))),0)</f>
        <v>0</v>
      </c>
      <c r="M71" s="22">
        <f t="shared" ca="1" si="27"/>
        <v>0</v>
      </c>
      <c r="N71" s="23">
        <f t="shared" ca="1" si="5"/>
        <v>0</v>
      </c>
      <c r="O71" s="22">
        <f t="shared" ca="1" si="24"/>
        <v>0</v>
      </c>
      <c r="P71" s="22">
        <f t="shared" ca="1" si="24"/>
        <v>0</v>
      </c>
      <c r="Q71" s="23">
        <f t="shared" ca="1" si="6"/>
        <v>0</v>
      </c>
      <c r="R71" s="22">
        <f t="shared" ref="R71:T76" ca="1" si="28">IFERROR(INDIRECT("'"&amp;$B$2&amp;"'!"&amp;ADDRESS(MATCH($B71,INDIRECT("'"&amp;$B$2&amp;"'!$B$1:$B$1095"),0),MATCH(R$5,INDIRECT("'"&amp;$B$2&amp;"'!5:5"),0))),0)</f>
        <v>0</v>
      </c>
      <c r="S71" s="22">
        <f t="shared" ca="1" si="28"/>
        <v>0</v>
      </c>
      <c r="T71" s="22">
        <f t="shared" ca="1" si="28"/>
        <v>0</v>
      </c>
      <c r="U71" s="23">
        <f t="shared" ca="1" si="25"/>
        <v>4551451.1096410006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26"/>
        <v>0</v>
      </c>
      <c r="E72" s="22">
        <f t="shared" ca="1" si="26"/>
        <v>130181985.19000006</v>
      </c>
      <c r="F72" s="22">
        <f t="shared" ca="1" si="26"/>
        <v>0</v>
      </c>
      <c r="G72" s="22">
        <f t="shared" ca="1" si="26"/>
        <v>0</v>
      </c>
      <c r="H72" s="22">
        <f t="shared" ca="1" si="26"/>
        <v>0</v>
      </c>
      <c r="I72" s="22">
        <f t="shared" ca="1" si="26"/>
        <v>0</v>
      </c>
      <c r="J72" s="22">
        <f t="shared" ca="1" si="26"/>
        <v>0</v>
      </c>
      <c r="K72" s="23">
        <f t="shared" ref="K72:K76" ca="1" si="29">L72+M72+N72+Q72</f>
        <v>0</v>
      </c>
      <c r="L72" s="22">
        <f t="shared" ca="1" si="27"/>
        <v>0</v>
      </c>
      <c r="M72" s="22">
        <f t="shared" ca="1" si="27"/>
        <v>0</v>
      </c>
      <c r="N72" s="23">
        <f t="shared" ref="N72:N76" ca="1" si="30">+O72+P72</f>
        <v>0</v>
      </c>
      <c r="O72" s="22">
        <f t="shared" ca="1" si="24"/>
        <v>0</v>
      </c>
      <c r="P72" s="22">
        <f t="shared" ca="1" si="24"/>
        <v>0</v>
      </c>
      <c r="Q72" s="23">
        <f t="shared" ref="Q72:Q76" ca="1" si="31">+R72+S72</f>
        <v>0</v>
      </c>
      <c r="R72" s="22">
        <f t="shared" ca="1" si="28"/>
        <v>0</v>
      </c>
      <c r="S72" s="22">
        <f t="shared" ca="1" si="28"/>
        <v>0</v>
      </c>
      <c r="T72" s="22">
        <f t="shared" ca="1" si="28"/>
        <v>0</v>
      </c>
      <c r="U72" s="23">
        <f t="shared" ca="1" si="25"/>
        <v>130181985.19000006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26"/>
        <v>0</v>
      </c>
      <c r="E73" s="22">
        <f t="shared" ca="1" si="26"/>
        <v>383808.89</v>
      </c>
      <c r="F73" s="22">
        <f t="shared" ca="1" si="26"/>
        <v>0</v>
      </c>
      <c r="G73" s="22">
        <f t="shared" ca="1" si="26"/>
        <v>0</v>
      </c>
      <c r="H73" s="22">
        <f t="shared" ca="1" si="26"/>
        <v>0</v>
      </c>
      <c r="I73" s="22">
        <f t="shared" ca="1" si="26"/>
        <v>0</v>
      </c>
      <c r="J73" s="22">
        <f t="shared" ca="1" si="26"/>
        <v>0</v>
      </c>
      <c r="K73" s="23">
        <f t="shared" ca="1" si="29"/>
        <v>0</v>
      </c>
      <c r="L73" s="22">
        <f t="shared" ca="1" si="27"/>
        <v>0</v>
      </c>
      <c r="M73" s="22">
        <f t="shared" ca="1" si="27"/>
        <v>0</v>
      </c>
      <c r="N73" s="23">
        <f t="shared" ca="1" si="30"/>
        <v>0</v>
      </c>
      <c r="O73" s="22">
        <f t="shared" ca="1" si="24"/>
        <v>0</v>
      </c>
      <c r="P73" s="22">
        <f t="shared" ca="1" si="24"/>
        <v>0</v>
      </c>
      <c r="Q73" s="23">
        <f t="shared" ca="1" si="31"/>
        <v>0</v>
      </c>
      <c r="R73" s="22">
        <f t="shared" ca="1" si="28"/>
        <v>0</v>
      </c>
      <c r="S73" s="22">
        <f t="shared" ca="1" si="28"/>
        <v>0</v>
      </c>
      <c r="T73" s="22">
        <f t="shared" ca="1" si="28"/>
        <v>0</v>
      </c>
      <c r="U73" s="23">
        <f t="shared" ca="1" si="25"/>
        <v>383808.89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26"/>
        <v>0</v>
      </c>
      <c r="E74" s="22">
        <f t="shared" ca="1" si="26"/>
        <v>691393.40999999957</v>
      </c>
      <c r="F74" s="22">
        <f t="shared" ca="1" si="26"/>
        <v>0</v>
      </c>
      <c r="G74" s="22">
        <f t="shared" ca="1" si="26"/>
        <v>0</v>
      </c>
      <c r="H74" s="22">
        <f t="shared" ca="1" si="26"/>
        <v>0</v>
      </c>
      <c r="I74" s="22">
        <f t="shared" ca="1" si="26"/>
        <v>0</v>
      </c>
      <c r="J74" s="22">
        <f t="shared" ca="1" si="26"/>
        <v>0</v>
      </c>
      <c r="K74" s="23">
        <f t="shared" ca="1" si="29"/>
        <v>0</v>
      </c>
      <c r="L74" s="22">
        <f t="shared" ca="1" si="27"/>
        <v>0</v>
      </c>
      <c r="M74" s="22">
        <f t="shared" ca="1" si="27"/>
        <v>0</v>
      </c>
      <c r="N74" s="23">
        <f t="shared" ca="1" si="30"/>
        <v>0</v>
      </c>
      <c r="O74" s="22">
        <f t="shared" ca="1" si="24"/>
        <v>0</v>
      </c>
      <c r="P74" s="22">
        <f t="shared" ca="1" si="24"/>
        <v>0</v>
      </c>
      <c r="Q74" s="23">
        <f t="shared" ca="1" si="31"/>
        <v>0</v>
      </c>
      <c r="R74" s="22">
        <f t="shared" ca="1" si="28"/>
        <v>0</v>
      </c>
      <c r="S74" s="22">
        <f t="shared" ca="1" si="28"/>
        <v>0</v>
      </c>
      <c r="T74" s="22">
        <f t="shared" ca="1" si="28"/>
        <v>0</v>
      </c>
      <c r="U74" s="23">
        <f t="shared" ca="1" si="25"/>
        <v>691393.40999999957</v>
      </c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26"/>
        <v>0</v>
      </c>
      <c r="E75" s="22">
        <f t="shared" ca="1" si="26"/>
        <v>12249762.399999999</v>
      </c>
      <c r="F75" s="22">
        <f t="shared" ca="1" si="26"/>
        <v>0</v>
      </c>
      <c r="G75" s="22">
        <f t="shared" ca="1" si="26"/>
        <v>0</v>
      </c>
      <c r="H75" s="22">
        <f t="shared" ca="1" si="26"/>
        <v>0</v>
      </c>
      <c r="I75" s="22">
        <f t="shared" ca="1" si="26"/>
        <v>0</v>
      </c>
      <c r="J75" s="22">
        <f t="shared" ca="1" si="26"/>
        <v>0</v>
      </c>
      <c r="K75" s="23">
        <f t="shared" ca="1" si="29"/>
        <v>0</v>
      </c>
      <c r="L75" s="22">
        <f t="shared" ca="1" si="27"/>
        <v>0</v>
      </c>
      <c r="M75" s="22">
        <f t="shared" ca="1" si="27"/>
        <v>0</v>
      </c>
      <c r="N75" s="23">
        <f t="shared" ca="1" si="30"/>
        <v>0</v>
      </c>
      <c r="O75" s="22">
        <f t="shared" ca="1" si="24"/>
        <v>0</v>
      </c>
      <c r="P75" s="22">
        <f t="shared" ca="1" si="24"/>
        <v>0</v>
      </c>
      <c r="Q75" s="23">
        <f t="shared" ca="1" si="31"/>
        <v>0</v>
      </c>
      <c r="R75" s="22">
        <f t="shared" ca="1" si="28"/>
        <v>0</v>
      </c>
      <c r="S75" s="22">
        <f t="shared" ca="1" si="28"/>
        <v>0</v>
      </c>
      <c r="T75" s="22">
        <f t="shared" ca="1" si="28"/>
        <v>0</v>
      </c>
      <c r="U75" s="23">
        <f t="shared" ca="1" si="25"/>
        <v>12249762.399999999</v>
      </c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26"/>
        <v>0</v>
      </c>
      <c r="E76" s="22">
        <f t="shared" ca="1" si="26"/>
        <v>47649006.869999982</v>
      </c>
      <c r="F76" s="22">
        <f t="shared" ca="1" si="26"/>
        <v>0</v>
      </c>
      <c r="G76" s="22">
        <f t="shared" ca="1" si="26"/>
        <v>0</v>
      </c>
      <c r="H76" s="22">
        <f t="shared" ca="1" si="26"/>
        <v>0</v>
      </c>
      <c r="I76" s="22">
        <f t="shared" ca="1" si="26"/>
        <v>0</v>
      </c>
      <c r="J76" s="22">
        <f t="shared" ca="1" si="26"/>
        <v>0</v>
      </c>
      <c r="K76" s="23">
        <f t="shared" ca="1" si="29"/>
        <v>0</v>
      </c>
      <c r="L76" s="22">
        <f t="shared" ca="1" si="27"/>
        <v>0</v>
      </c>
      <c r="M76" s="22">
        <f t="shared" ca="1" si="27"/>
        <v>0</v>
      </c>
      <c r="N76" s="23">
        <f t="shared" ca="1" si="30"/>
        <v>0</v>
      </c>
      <c r="O76" s="22">
        <f t="shared" ca="1" si="24"/>
        <v>0</v>
      </c>
      <c r="P76" s="22">
        <f t="shared" ca="1" si="24"/>
        <v>0</v>
      </c>
      <c r="Q76" s="23">
        <f t="shared" ca="1" si="31"/>
        <v>0</v>
      </c>
      <c r="R76" s="22">
        <f t="shared" ca="1" si="28"/>
        <v>0</v>
      </c>
      <c r="S76" s="22">
        <f t="shared" ca="1" si="28"/>
        <v>0</v>
      </c>
      <c r="T76" s="22">
        <f t="shared" ca="1" si="28"/>
        <v>0</v>
      </c>
      <c r="U76" s="23">
        <f t="shared" ca="1" si="25"/>
        <v>47649006.869999982</v>
      </c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U77" ca="1" si="32">SUMIF($C$7:$C$76,"HD",D$7:D$76)</f>
        <v>0</v>
      </c>
      <c r="E77" s="57">
        <f t="shared" ca="1" si="32"/>
        <v>0</v>
      </c>
      <c r="F77" s="57">
        <f t="shared" ca="1" si="32"/>
        <v>0</v>
      </c>
      <c r="G77" s="57">
        <f t="shared" ca="1" si="32"/>
        <v>0</v>
      </c>
      <c r="H77" s="57">
        <f t="shared" ca="1" si="32"/>
        <v>0</v>
      </c>
      <c r="I77" s="57">
        <f t="shared" ca="1" si="32"/>
        <v>0</v>
      </c>
      <c r="J77" s="57">
        <f t="shared" ca="1" si="32"/>
        <v>0</v>
      </c>
      <c r="K77" s="57">
        <f t="shared" ca="1" si="32"/>
        <v>0</v>
      </c>
      <c r="L77" s="57">
        <f t="shared" ca="1" si="32"/>
        <v>0</v>
      </c>
      <c r="M77" s="57">
        <f t="shared" ca="1" si="32"/>
        <v>0</v>
      </c>
      <c r="N77" s="57">
        <f t="shared" ca="1" si="32"/>
        <v>0</v>
      </c>
      <c r="O77" s="57">
        <f t="shared" ca="1" si="32"/>
        <v>0</v>
      </c>
      <c r="P77" s="57">
        <f t="shared" ca="1" si="32"/>
        <v>0</v>
      </c>
      <c r="Q77" s="57">
        <f t="shared" ca="1" si="32"/>
        <v>0</v>
      </c>
      <c r="R77" s="57">
        <f t="shared" ca="1" si="32"/>
        <v>0</v>
      </c>
      <c r="S77" s="57">
        <f t="shared" ca="1" si="32"/>
        <v>0</v>
      </c>
      <c r="T77" s="57">
        <f t="shared" ca="1" si="32"/>
        <v>0</v>
      </c>
      <c r="U77" s="57">
        <f t="shared" ca="1" si="32"/>
        <v>0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t="shared" ref="D78:U78" ca="1" si="33">SUMIF($C$7:$C$76,"H",D$7:D$76)+SUMIF($C$7:$C$76,"E",D$7:D$76)</f>
        <v>0</v>
      </c>
      <c r="E78" s="57">
        <f t="shared" ca="1" si="33"/>
        <v>3233166823.7242718</v>
      </c>
      <c r="F78" s="57">
        <f t="shared" ca="1" si="33"/>
        <v>0</v>
      </c>
      <c r="G78" s="57">
        <f ca="1">SUMIF($C$7:$C$76,"H",G$7:G$76)+SUMIF($C$7:$C$76,"E",G$7:G$76)</f>
        <v>0</v>
      </c>
      <c r="H78" s="57">
        <f t="shared" ca="1" si="33"/>
        <v>0</v>
      </c>
      <c r="I78" s="57">
        <f t="shared" ca="1" si="33"/>
        <v>0</v>
      </c>
      <c r="J78" s="57">
        <f t="shared" ca="1" si="33"/>
        <v>0</v>
      </c>
      <c r="K78" s="57">
        <f t="shared" ca="1" si="33"/>
        <v>0</v>
      </c>
      <c r="L78" s="57">
        <f t="shared" ca="1" si="33"/>
        <v>0</v>
      </c>
      <c r="M78" s="57">
        <f t="shared" ca="1" si="33"/>
        <v>0</v>
      </c>
      <c r="N78" s="57">
        <f t="shared" ca="1" si="33"/>
        <v>0</v>
      </c>
      <c r="O78" s="57">
        <f t="shared" ca="1" si="33"/>
        <v>0</v>
      </c>
      <c r="P78" s="57">
        <f t="shared" ca="1" si="33"/>
        <v>0</v>
      </c>
      <c r="Q78" s="57">
        <f t="shared" ca="1" si="33"/>
        <v>0</v>
      </c>
      <c r="R78" s="57">
        <f t="shared" ca="1" si="33"/>
        <v>0</v>
      </c>
      <c r="S78" s="57">
        <f t="shared" ca="1" si="33"/>
        <v>0</v>
      </c>
      <c r="T78" s="57">
        <f t="shared" ca="1" si="33"/>
        <v>0</v>
      </c>
      <c r="U78" s="57">
        <f t="shared" ca="1" si="33"/>
        <v>3233166823.7242718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J78" s="3"/>
      <c r="DK78" s="3"/>
      <c r="DL78" s="3"/>
      <c r="DM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U79" ca="1" si="34">D77+D78</f>
        <v>0</v>
      </c>
      <c r="E79" s="57">
        <f t="shared" ca="1" si="34"/>
        <v>3233166823.7242718</v>
      </c>
      <c r="F79" s="57">
        <f t="shared" ca="1" si="34"/>
        <v>0</v>
      </c>
      <c r="G79" s="57">
        <f t="shared" ca="1" si="34"/>
        <v>0</v>
      </c>
      <c r="H79" s="57">
        <f t="shared" ca="1" si="34"/>
        <v>0</v>
      </c>
      <c r="I79" s="57">
        <f t="shared" ca="1" si="34"/>
        <v>0</v>
      </c>
      <c r="J79" s="57">
        <f t="shared" ca="1" si="34"/>
        <v>0</v>
      </c>
      <c r="K79" s="57">
        <f t="shared" ca="1" si="34"/>
        <v>0</v>
      </c>
      <c r="L79" s="57">
        <f t="shared" ca="1" si="34"/>
        <v>0</v>
      </c>
      <c r="M79" s="57">
        <f t="shared" ca="1" si="34"/>
        <v>0</v>
      </c>
      <c r="N79" s="57">
        <f t="shared" ca="1" si="34"/>
        <v>0</v>
      </c>
      <c r="O79" s="57">
        <f t="shared" ca="1" si="34"/>
        <v>0</v>
      </c>
      <c r="P79" s="57">
        <f t="shared" ca="1" si="34"/>
        <v>0</v>
      </c>
      <c r="Q79" s="57">
        <f t="shared" ca="1" si="34"/>
        <v>0</v>
      </c>
      <c r="R79" s="57">
        <f t="shared" ca="1" si="34"/>
        <v>0</v>
      </c>
      <c r="S79" s="57">
        <f t="shared" ca="1" si="34"/>
        <v>0</v>
      </c>
      <c r="T79" s="57">
        <f t="shared" ca="1" si="34"/>
        <v>0</v>
      </c>
      <c r="U79" s="57">
        <f t="shared" ca="1" si="34"/>
        <v>3233166823.7242718</v>
      </c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0BCEC364-6C08-4396-BA29-796EDCA3D485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912-3B1E-4B57-9BAF-AE2252FC499A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9" width="15.7109375" style="3" customWidth="1"/>
    <col min="10" max="10" width="4" style="3" customWidth="1"/>
    <col min="11" max="16384" width="9.140625" style="3"/>
  </cols>
  <sheetData>
    <row r="1" spans="1:225" ht="15" customHeight="1" x14ac:dyDescent="0.25">
      <c r="A1" s="1" t="s">
        <v>0</v>
      </c>
      <c r="B1" s="2"/>
      <c r="C1" s="2"/>
    </row>
    <row r="2" spans="1:225" ht="15" customHeight="1" x14ac:dyDescent="0.25">
      <c r="A2" s="1" t="s">
        <v>318</v>
      </c>
      <c r="B2" s="70" t="s">
        <v>8</v>
      </c>
      <c r="C2" s="2"/>
      <c r="E2" s="84" t="s">
        <v>1</v>
      </c>
      <c r="F2" s="85"/>
      <c r="G2" s="86"/>
      <c r="H2" s="5"/>
    </row>
    <row r="3" spans="1:225" ht="15" customHeight="1" x14ac:dyDescent="0.25">
      <c r="A3" s="4" t="s">
        <v>356</v>
      </c>
      <c r="B3" s="2"/>
      <c r="C3" s="2"/>
    </row>
    <row r="4" spans="1:225" ht="22.5" customHeight="1" x14ac:dyDescent="0.2"/>
    <row r="5" spans="1:225" ht="22.5" customHeight="1" x14ac:dyDescent="0.2">
      <c r="D5" s="10">
        <v>704</v>
      </c>
      <c r="E5" s="10">
        <v>718</v>
      </c>
      <c r="F5" s="10">
        <v>729</v>
      </c>
      <c r="G5" s="10">
        <v>750</v>
      </c>
      <c r="H5" s="10">
        <v>751</v>
      </c>
      <c r="I5" s="71"/>
    </row>
    <row r="6" spans="1:225" ht="79.5" customHeight="1" x14ac:dyDescent="0.2">
      <c r="A6" s="65" t="s">
        <v>141</v>
      </c>
      <c r="B6" s="65" t="s">
        <v>142</v>
      </c>
      <c r="C6" s="65" t="s">
        <v>143</v>
      </c>
      <c r="D6" s="72" t="s">
        <v>14</v>
      </c>
      <c r="E6" s="72" t="s">
        <v>15</v>
      </c>
      <c r="F6" s="72" t="s">
        <v>16</v>
      </c>
      <c r="G6" s="72" t="s">
        <v>17</v>
      </c>
      <c r="H6" s="72" t="s">
        <v>18</v>
      </c>
      <c r="I6" s="71" t="s">
        <v>319</v>
      </c>
    </row>
    <row r="7" spans="1:225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H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796734.67</v>
      </c>
      <c r="H7" s="22">
        <f t="shared" ca="1" si="0"/>
        <v>0</v>
      </c>
      <c r="I7" s="23">
        <f ca="1">+SUM(D7:H7)</f>
        <v>796734.67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-1498.5600000005215</v>
      </c>
      <c r="E8" s="22">
        <f t="shared" ca="1" si="0"/>
        <v>3862</v>
      </c>
      <c r="F8" s="22">
        <f t="shared" ca="1" si="0"/>
        <v>0</v>
      </c>
      <c r="G8" s="22">
        <f t="shared" ca="1" si="0"/>
        <v>970285.09000000358</v>
      </c>
      <c r="H8" s="22">
        <f t="shared" ca="1" si="0"/>
        <v>0</v>
      </c>
      <c r="I8" s="23">
        <f t="shared" ref="I8:I18" ca="1" si="1">+SUM(D8:H8)</f>
        <v>972648.53000000305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0</v>
      </c>
      <c r="F9" s="22">
        <f t="shared" ca="1" si="0"/>
        <v>0</v>
      </c>
      <c r="G9" s="22">
        <f t="shared" ca="1" si="0"/>
        <v>177473.33</v>
      </c>
      <c r="H9" s="22">
        <f t="shared" ca="1" si="0"/>
        <v>0</v>
      </c>
      <c r="I9" s="23">
        <f t="shared" ca="1" si="1"/>
        <v>177473.33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14025</v>
      </c>
      <c r="E10" s="22">
        <f t="shared" ca="1" si="0"/>
        <v>0</v>
      </c>
      <c r="F10" s="22">
        <f t="shared" ca="1" si="0"/>
        <v>-2613.34</v>
      </c>
      <c r="G10" s="22">
        <f t="shared" ca="1" si="0"/>
        <v>5468172.0599997193</v>
      </c>
      <c r="H10" s="22">
        <f t="shared" ca="1" si="0"/>
        <v>0</v>
      </c>
      <c r="I10" s="23">
        <f t="shared" ca="1" si="1"/>
        <v>5479583.7199997194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2">
        <f t="shared" ca="1" si="0"/>
        <v>0</v>
      </c>
      <c r="G11" s="22">
        <f t="shared" ca="1" si="0"/>
        <v>84156.54</v>
      </c>
      <c r="H11" s="22">
        <f t="shared" ca="1" si="0"/>
        <v>0</v>
      </c>
      <c r="I11" s="23">
        <f t="shared" ca="1" si="1"/>
        <v>84156.54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3">
        <f t="shared" ca="1" si="1"/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2">
        <f t="shared" ca="1" si="0"/>
        <v>0</v>
      </c>
      <c r="G13" s="22">
        <f t="shared" ca="1" si="0"/>
        <v>1165.6300000000001</v>
      </c>
      <c r="H13" s="22">
        <f t="shared" ca="1" si="0"/>
        <v>0</v>
      </c>
      <c r="I13" s="23">
        <f t="shared" ca="1" si="1"/>
        <v>1165.6300000000001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2">
        <f t="shared" ca="1" si="0"/>
        <v>0</v>
      </c>
      <c r="G14" s="22">
        <f t="shared" ca="1" si="0"/>
        <v>502018.69000000006</v>
      </c>
      <c r="H14" s="22">
        <f t="shared" ca="1" si="0"/>
        <v>0</v>
      </c>
      <c r="I14" s="23">
        <f t="shared" ca="1" si="1"/>
        <v>502018.69000000006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3">
        <f t="shared" ca="1" si="1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3">
        <f t="shared" ca="1" si="1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0</v>
      </c>
      <c r="F17" s="22">
        <f t="shared" ca="1" si="0"/>
        <v>0</v>
      </c>
      <c r="G17" s="22">
        <f t="shared" ca="1" si="0"/>
        <v>55291</v>
      </c>
      <c r="H17" s="22">
        <f t="shared" ca="1" si="0"/>
        <v>0</v>
      </c>
      <c r="I17" s="23">
        <f t="shared" ca="1" si="1"/>
        <v>55291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146.27000000000001</v>
      </c>
      <c r="H18" s="22">
        <f t="shared" ca="1" si="0"/>
        <v>0</v>
      </c>
      <c r="I18" s="23">
        <f t="shared" ca="1" si="1"/>
        <v>146.27000000000001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3">
        <f t="shared" ref="I19:I24" ca="1" si="2">+SUM(D19:H19)</f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2">
        <f t="shared" ca="1" si="0"/>
        <v>0</v>
      </c>
      <c r="G20" s="22">
        <f t="shared" ca="1" si="0"/>
        <v>46340.399999999994</v>
      </c>
      <c r="H20" s="22">
        <f t="shared" ca="1" si="0"/>
        <v>0</v>
      </c>
      <c r="I20" s="23">
        <f t="shared" ca="1" si="2"/>
        <v>46340.399999999994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1293466.3800000001</v>
      </c>
      <c r="H21" s="22">
        <f t="shared" ca="1" si="0"/>
        <v>0</v>
      </c>
      <c r="I21" s="23">
        <f t="shared" ca="1" si="2"/>
        <v>1293466.3800000001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0</v>
      </c>
      <c r="F22" s="22">
        <f t="shared" ca="1" si="0"/>
        <v>4645710.82</v>
      </c>
      <c r="G22" s="22">
        <f t="shared" ca="1" si="0"/>
        <v>698493.79</v>
      </c>
      <c r="H22" s="22">
        <f t="shared" ca="1" si="0"/>
        <v>0</v>
      </c>
      <c r="I22" s="23">
        <f t="shared" ca="1" si="2"/>
        <v>5344204.6100000003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H38" ca="1" si="3">IFERROR(INDIRECT("'"&amp;$B$2&amp;"'!"&amp;ADDRESS(MATCH($B23,INDIRECT("'"&amp;$B$2&amp;"'!$B$1:$B$1095"),0),MATCH(D$5,INDIRECT("'"&amp;$B$2&amp;"'!5:5"),0))),0)</f>
        <v>0</v>
      </c>
      <c r="E23" s="22">
        <f t="shared" ca="1" si="3"/>
        <v>0</v>
      </c>
      <c r="F23" s="22">
        <f t="shared" ca="1" si="3"/>
        <v>0</v>
      </c>
      <c r="G23" s="22">
        <f t="shared" ca="1" si="3"/>
        <v>5015.67</v>
      </c>
      <c r="H23" s="22">
        <f t="shared" ca="1" si="3"/>
        <v>0</v>
      </c>
      <c r="I23" s="23">
        <f t="shared" ca="1" si="2"/>
        <v>5015.67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3"/>
        <v>37028.51</v>
      </c>
      <c r="E24" s="22">
        <f t="shared" ca="1" si="3"/>
        <v>0</v>
      </c>
      <c r="F24" s="22">
        <f t="shared" ca="1" si="3"/>
        <v>0</v>
      </c>
      <c r="G24" s="22">
        <f t="shared" ca="1" si="3"/>
        <v>3041093.7900000401</v>
      </c>
      <c r="H24" s="22">
        <f t="shared" ca="1" si="3"/>
        <v>0</v>
      </c>
      <c r="I24" s="23">
        <f t="shared" ca="1" si="2"/>
        <v>3078122.3000000399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3"/>
        <v>0</v>
      </c>
      <c r="E25" s="22">
        <f t="shared" ca="1" si="3"/>
        <v>0</v>
      </c>
      <c r="F25" s="22">
        <f t="shared" ca="1" si="3"/>
        <v>0</v>
      </c>
      <c r="G25" s="22">
        <f t="shared" ca="1" si="3"/>
        <v>6021.0300000000007</v>
      </c>
      <c r="H25" s="22">
        <f t="shared" ca="1" si="3"/>
        <v>0</v>
      </c>
      <c r="I25" s="23">
        <f t="shared" ref="I25:I36" ca="1" si="4">+SUM(D25:H25)</f>
        <v>6021.0300000000007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3"/>
        <v>0</v>
      </c>
      <c r="E26" s="22">
        <f t="shared" ca="1" si="3"/>
        <v>0</v>
      </c>
      <c r="F26" s="22">
        <f t="shared" ca="1" si="3"/>
        <v>0</v>
      </c>
      <c r="G26" s="22">
        <f t="shared" ca="1" si="3"/>
        <v>49542.633000000002</v>
      </c>
      <c r="H26" s="22">
        <f t="shared" ca="1" si="3"/>
        <v>0</v>
      </c>
      <c r="I26" s="23">
        <f t="shared" ca="1" si="4"/>
        <v>49542.633000000002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3"/>
        <v>0</v>
      </c>
      <c r="E27" s="22">
        <f t="shared" ca="1" si="3"/>
        <v>0</v>
      </c>
      <c r="F27" s="22">
        <f t="shared" ca="1" si="3"/>
        <v>0</v>
      </c>
      <c r="G27" s="22">
        <f t="shared" ca="1" si="3"/>
        <v>147452.56000000003</v>
      </c>
      <c r="H27" s="22">
        <f t="shared" ca="1" si="3"/>
        <v>122</v>
      </c>
      <c r="I27" s="23">
        <f t="shared" ca="1" si="4"/>
        <v>147574.56000000003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3"/>
        <v>0</v>
      </c>
      <c r="E28" s="22">
        <f t="shared" ca="1" si="3"/>
        <v>0</v>
      </c>
      <c r="F28" s="22">
        <f t="shared" ca="1" si="3"/>
        <v>0</v>
      </c>
      <c r="G28" s="22">
        <f t="shared" ca="1" si="3"/>
        <v>129.38999999999999</v>
      </c>
      <c r="H28" s="22">
        <f t="shared" ca="1" si="3"/>
        <v>0</v>
      </c>
      <c r="I28" s="23">
        <f t="shared" ca="1" si="4"/>
        <v>129.38999999999999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3"/>
        <v>0</v>
      </c>
      <c r="E29" s="22">
        <f t="shared" ca="1" si="3"/>
        <v>0</v>
      </c>
      <c r="F29" s="22">
        <f t="shared" ca="1" si="3"/>
        <v>0</v>
      </c>
      <c r="G29" s="22">
        <f t="shared" ca="1" si="3"/>
        <v>51720.2719</v>
      </c>
      <c r="H29" s="22">
        <f t="shared" ca="1" si="3"/>
        <v>0</v>
      </c>
      <c r="I29" s="23">
        <f t="shared" ca="1" si="4"/>
        <v>51720.2719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3"/>
        <v>0</v>
      </c>
      <c r="E30" s="22">
        <f t="shared" ca="1" si="3"/>
        <v>0</v>
      </c>
      <c r="F30" s="22">
        <f t="shared" ca="1" si="3"/>
        <v>0</v>
      </c>
      <c r="G30" s="22">
        <f t="shared" ca="1" si="3"/>
        <v>158625.73999999976</v>
      </c>
      <c r="H30" s="22">
        <f t="shared" ca="1" si="3"/>
        <v>0</v>
      </c>
      <c r="I30" s="23">
        <f t="shared" ca="1" si="4"/>
        <v>158625.73999999976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3"/>
        <v>0</v>
      </c>
      <c r="E31" s="22">
        <f t="shared" ca="1" si="3"/>
        <v>12902.32</v>
      </c>
      <c r="F31" s="22">
        <f t="shared" ca="1" si="3"/>
        <v>0</v>
      </c>
      <c r="G31" s="22">
        <f t="shared" ca="1" si="3"/>
        <v>260422.85021999999</v>
      </c>
      <c r="H31" s="22">
        <f t="shared" ca="1" si="3"/>
        <v>0</v>
      </c>
      <c r="I31" s="23">
        <f t="shared" ca="1" si="4"/>
        <v>273325.17021999997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3"/>
        <v>0</v>
      </c>
      <c r="E32" s="22">
        <f t="shared" ca="1" si="3"/>
        <v>6750</v>
      </c>
      <c r="F32" s="22">
        <f t="shared" ca="1" si="3"/>
        <v>0</v>
      </c>
      <c r="G32" s="22">
        <f t="shared" ca="1" si="3"/>
        <v>14437.640000000009</v>
      </c>
      <c r="H32" s="22">
        <f t="shared" ca="1" si="3"/>
        <v>0</v>
      </c>
      <c r="I32" s="23">
        <f t="shared" ca="1" si="4"/>
        <v>21187.640000000007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25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3"/>
        <v>0</v>
      </c>
      <c r="E33" s="22">
        <f t="shared" ca="1" si="3"/>
        <v>0</v>
      </c>
      <c r="F33" s="22">
        <f t="shared" ca="1" si="3"/>
        <v>0</v>
      </c>
      <c r="G33" s="22">
        <f t="shared" ca="1" si="3"/>
        <v>6491.6100000000015</v>
      </c>
      <c r="H33" s="22">
        <f t="shared" ca="1" si="3"/>
        <v>0</v>
      </c>
      <c r="I33" s="23">
        <f t="shared" ca="1" si="4"/>
        <v>6491.6100000000015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25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3"/>
        <v>0</v>
      </c>
      <c r="E34" s="22">
        <f t="shared" ca="1" si="3"/>
        <v>0</v>
      </c>
      <c r="F34" s="22">
        <f t="shared" ca="1" si="3"/>
        <v>0</v>
      </c>
      <c r="G34" s="22">
        <f t="shared" ca="1" si="3"/>
        <v>620266.57149999705</v>
      </c>
      <c r="H34" s="22">
        <f t="shared" ca="1" si="3"/>
        <v>0</v>
      </c>
      <c r="I34" s="23">
        <f t="shared" ca="1" si="4"/>
        <v>620266.57149999705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25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3"/>
        <v>0</v>
      </c>
      <c r="E35" s="22">
        <f t="shared" ca="1" si="3"/>
        <v>0</v>
      </c>
      <c r="F35" s="22">
        <f t="shared" ca="1" si="3"/>
        <v>0</v>
      </c>
      <c r="G35" s="22">
        <f t="shared" ca="1" si="3"/>
        <v>48892631.860000007</v>
      </c>
      <c r="H35" s="22">
        <f t="shared" ca="1" si="3"/>
        <v>0</v>
      </c>
      <c r="I35" s="23">
        <f t="shared" ca="1" si="4"/>
        <v>48892631.860000007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25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3"/>
        <v>0</v>
      </c>
      <c r="E36" s="22">
        <f t="shared" ca="1" si="3"/>
        <v>0</v>
      </c>
      <c r="F36" s="22">
        <f t="shared" ca="1" si="3"/>
        <v>0</v>
      </c>
      <c r="G36" s="22">
        <f t="shared" ca="1" si="3"/>
        <v>0</v>
      </c>
      <c r="H36" s="22">
        <f t="shared" ca="1" si="3"/>
        <v>0</v>
      </c>
      <c r="I36" s="23">
        <f t="shared" ca="1" si="4"/>
        <v>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25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3"/>
        <v>0</v>
      </c>
      <c r="E37" s="22">
        <f t="shared" ca="1" si="3"/>
        <v>0</v>
      </c>
      <c r="F37" s="22">
        <f t="shared" ca="1" si="3"/>
        <v>0</v>
      </c>
      <c r="G37" s="22">
        <f t="shared" ca="1" si="3"/>
        <v>41623.550000000097</v>
      </c>
      <c r="H37" s="22">
        <f t="shared" ca="1" si="3"/>
        <v>0</v>
      </c>
      <c r="I37" s="23">
        <f t="shared" ref="I37:I46" ca="1" si="5">+SUM(D37:H37)</f>
        <v>41623.550000000097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25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3"/>
        <v>0</v>
      </c>
      <c r="E38" s="22">
        <f t="shared" ca="1" si="3"/>
        <v>0</v>
      </c>
      <c r="F38" s="22">
        <f t="shared" ca="1" si="3"/>
        <v>0</v>
      </c>
      <c r="G38" s="22">
        <f t="shared" ca="1" si="3"/>
        <v>337.97</v>
      </c>
      <c r="H38" s="22">
        <f t="shared" ca="1" si="3"/>
        <v>0</v>
      </c>
      <c r="I38" s="23">
        <f t="shared" ca="1" si="5"/>
        <v>337.97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25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H54" ca="1" si="6">IFERROR(INDIRECT("'"&amp;$B$2&amp;"'!"&amp;ADDRESS(MATCH($B39,INDIRECT("'"&amp;$B$2&amp;"'!$B$1:$B$1095"),0),MATCH(D$5,INDIRECT("'"&amp;$B$2&amp;"'!5:5"),0))),0)</f>
        <v>0</v>
      </c>
      <c r="E39" s="22">
        <f t="shared" ca="1" si="6"/>
        <v>0</v>
      </c>
      <c r="F39" s="22">
        <f t="shared" ca="1" si="6"/>
        <v>0</v>
      </c>
      <c r="G39" s="22">
        <f t="shared" ca="1" si="6"/>
        <v>1395.53</v>
      </c>
      <c r="H39" s="22">
        <f t="shared" ca="1" si="6"/>
        <v>0</v>
      </c>
      <c r="I39" s="23">
        <f t="shared" ca="1" si="5"/>
        <v>1395.53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6"/>
        <v>0</v>
      </c>
      <c r="E40" s="22">
        <f t="shared" ca="1" si="6"/>
        <v>0</v>
      </c>
      <c r="F40" s="22">
        <f t="shared" ca="1" si="6"/>
        <v>0</v>
      </c>
      <c r="G40" s="22">
        <f t="shared" ca="1" si="6"/>
        <v>1175.6400000000001</v>
      </c>
      <c r="H40" s="22">
        <f t="shared" ca="1" si="6"/>
        <v>0</v>
      </c>
      <c r="I40" s="23">
        <f t="shared" ca="1" si="5"/>
        <v>1175.6400000000001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</row>
    <row r="41" spans="1:225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6"/>
        <v>0</v>
      </c>
      <c r="E41" s="22">
        <f t="shared" ca="1" si="6"/>
        <v>0</v>
      </c>
      <c r="F41" s="22">
        <f t="shared" ca="1" si="6"/>
        <v>0</v>
      </c>
      <c r="G41" s="22">
        <f t="shared" ca="1" si="6"/>
        <v>0</v>
      </c>
      <c r="H41" s="22">
        <f t="shared" ca="1" si="6"/>
        <v>0</v>
      </c>
      <c r="I41" s="23">
        <f t="shared" ca="1" si="5"/>
        <v>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25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6"/>
        <v>0</v>
      </c>
      <c r="E42" s="22">
        <f t="shared" ca="1" si="6"/>
        <v>0</v>
      </c>
      <c r="F42" s="22">
        <f t="shared" ca="1" si="6"/>
        <v>0</v>
      </c>
      <c r="G42" s="22">
        <f t="shared" ca="1" si="6"/>
        <v>368639.88999999879</v>
      </c>
      <c r="H42" s="22">
        <f t="shared" ca="1" si="6"/>
        <v>0</v>
      </c>
      <c r="I42" s="23">
        <f t="shared" ref="I42" ca="1" si="7">+SUM(D42:H42)</f>
        <v>368639.88999999879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</row>
    <row r="43" spans="1:225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6"/>
        <v>0</v>
      </c>
      <c r="E43" s="22">
        <f t="shared" ca="1" si="6"/>
        <v>0</v>
      </c>
      <c r="F43" s="22">
        <f t="shared" ca="1" si="6"/>
        <v>0</v>
      </c>
      <c r="G43" s="22">
        <f t="shared" ca="1" si="6"/>
        <v>357811.92000000004</v>
      </c>
      <c r="H43" s="22">
        <f t="shared" ca="1" si="6"/>
        <v>0</v>
      </c>
      <c r="I43" s="23">
        <f t="shared" ca="1" si="5"/>
        <v>357811.92000000004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</row>
    <row r="44" spans="1:225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6"/>
        <v>0</v>
      </c>
      <c r="E44" s="22">
        <f t="shared" ca="1" si="6"/>
        <v>0</v>
      </c>
      <c r="F44" s="22">
        <f t="shared" ca="1" si="6"/>
        <v>0</v>
      </c>
      <c r="G44" s="22">
        <f t="shared" ca="1" si="6"/>
        <v>0</v>
      </c>
      <c r="H44" s="22">
        <f t="shared" ca="1" si="6"/>
        <v>0</v>
      </c>
      <c r="I44" s="23">
        <f t="shared" ca="1" si="5"/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25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6"/>
        <v>0</v>
      </c>
      <c r="E45" s="22">
        <f t="shared" ca="1" si="6"/>
        <v>0</v>
      </c>
      <c r="F45" s="22">
        <f t="shared" ca="1" si="6"/>
        <v>84071.21</v>
      </c>
      <c r="G45" s="22">
        <f t="shared" ca="1" si="6"/>
        <v>93.63</v>
      </c>
      <c r="H45" s="22">
        <f t="shared" ca="1" si="6"/>
        <v>0</v>
      </c>
      <c r="I45" s="23">
        <f t="shared" ca="1" si="5"/>
        <v>84164.840000000011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25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6"/>
        <v>0</v>
      </c>
      <c r="E46" s="22">
        <f t="shared" ca="1" si="6"/>
        <v>0</v>
      </c>
      <c r="F46" s="22">
        <f t="shared" ca="1" si="6"/>
        <v>0</v>
      </c>
      <c r="G46" s="22">
        <f t="shared" ca="1" si="6"/>
        <v>7956.17</v>
      </c>
      <c r="H46" s="22">
        <f t="shared" ca="1" si="6"/>
        <v>0</v>
      </c>
      <c r="I46" s="23">
        <f t="shared" ca="1" si="5"/>
        <v>7956.17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25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6"/>
        <v>0</v>
      </c>
      <c r="E47" s="22">
        <f t="shared" ca="1" si="6"/>
        <v>0</v>
      </c>
      <c r="F47" s="22">
        <f t="shared" ca="1" si="6"/>
        <v>0</v>
      </c>
      <c r="G47" s="22">
        <f t="shared" ca="1" si="6"/>
        <v>0</v>
      </c>
      <c r="H47" s="22">
        <f t="shared" ca="1" si="6"/>
        <v>0</v>
      </c>
      <c r="I47" s="23">
        <f t="shared" ref="I47:I60" ca="1" si="8">+SUM(D47:H47)</f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25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6"/>
        <v>0</v>
      </c>
      <c r="E48" s="22">
        <f t="shared" ca="1" si="6"/>
        <v>0</v>
      </c>
      <c r="F48" s="22">
        <f t="shared" ca="1" si="6"/>
        <v>0</v>
      </c>
      <c r="G48" s="22">
        <f t="shared" ca="1" si="6"/>
        <v>0</v>
      </c>
      <c r="H48" s="22">
        <f t="shared" ca="1" si="6"/>
        <v>0</v>
      </c>
      <c r="I48" s="23">
        <f t="shared" ca="1" si="8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6"/>
        <v>0</v>
      </c>
      <c r="E49" s="22">
        <f t="shared" ca="1" si="6"/>
        <v>0</v>
      </c>
      <c r="F49" s="22">
        <f t="shared" ca="1" si="6"/>
        <v>0</v>
      </c>
      <c r="G49" s="22">
        <f t="shared" ca="1" si="6"/>
        <v>1502.08</v>
      </c>
      <c r="H49" s="22">
        <f t="shared" ca="1" si="6"/>
        <v>0</v>
      </c>
      <c r="I49" s="23">
        <f t="shared" ca="1" si="8"/>
        <v>1502.08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6"/>
        <v>0</v>
      </c>
      <c r="E50" s="22">
        <f t="shared" ca="1" si="6"/>
        <v>0</v>
      </c>
      <c r="F50" s="22">
        <f t="shared" ca="1" si="6"/>
        <v>0</v>
      </c>
      <c r="G50" s="22">
        <f t="shared" ca="1" si="6"/>
        <v>0</v>
      </c>
      <c r="H50" s="22">
        <f t="shared" ca="1" si="6"/>
        <v>0</v>
      </c>
      <c r="I50" s="23">
        <f t="shared" ca="1" si="8"/>
        <v>0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6"/>
        <v>0</v>
      </c>
      <c r="E51" s="22">
        <f t="shared" ca="1" si="6"/>
        <v>0</v>
      </c>
      <c r="F51" s="22">
        <f t="shared" ca="1" si="6"/>
        <v>0</v>
      </c>
      <c r="G51" s="22">
        <f t="shared" ca="1" si="6"/>
        <v>-270.93</v>
      </c>
      <c r="H51" s="22">
        <f t="shared" ca="1" si="6"/>
        <v>0</v>
      </c>
      <c r="I51" s="23">
        <f t="shared" ca="1" si="8"/>
        <v>-270.93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6"/>
        <v>0</v>
      </c>
      <c r="E52" s="22">
        <f t="shared" ca="1" si="6"/>
        <v>0</v>
      </c>
      <c r="F52" s="22">
        <f t="shared" ca="1" si="6"/>
        <v>0</v>
      </c>
      <c r="G52" s="22">
        <f t="shared" ca="1" si="6"/>
        <v>5850</v>
      </c>
      <c r="H52" s="22">
        <f t="shared" ca="1" si="6"/>
        <v>0</v>
      </c>
      <c r="I52" s="23">
        <f t="shared" ref="I52" ca="1" si="9">+SUM(D52:H52)</f>
        <v>5850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6"/>
        <v>0</v>
      </c>
      <c r="E53" s="22">
        <f t="shared" ca="1" si="6"/>
        <v>0</v>
      </c>
      <c r="F53" s="22">
        <f t="shared" ca="1" si="6"/>
        <v>0</v>
      </c>
      <c r="G53" s="22">
        <f t="shared" ca="1" si="6"/>
        <v>54704.520000000004</v>
      </c>
      <c r="H53" s="22">
        <f t="shared" ca="1" si="6"/>
        <v>0</v>
      </c>
      <c r="I53" s="23">
        <f t="shared" ref="I53:I55" ca="1" si="10">+SUM(D53:H53)</f>
        <v>54704.520000000004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6"/>
        <v>-31244.57</v>
      </c>
      <c r="E54" s="22">
        <f t="shared" ca="1" si="6"/>
        <v>0</v>
      </c>
      <c r="F54" s="22">
        <f t="shared" ca="1" si="6"/>
        <v>0</v>
      </c>
      <c r="G54" s="22">
        <f t="shared" ca="1" si="6"/>
        <v>0</v>
      </c>
      <c r="H54" s="22">
        <f t="shared" ca="1" si="6"/>
        <v>0</v>
      </c>
      <c r="I54" s="23">
        <f t="shared" ca="1" si="10"/>
        <v>-31244.57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H70" ca="1" si="11">IFERROR(INDIRECT("'"&amp;$B$2&amp;"'!"&amp;ADDRESS(MATCH($B55,INDIRECT("'"&amp;$B$2&amp;"'!$B$1:$B$1095"),0),MATCH(D$5,INDIRECT("'"&amp;$B$2&amp;"'!5:5"),0))),0)</f>
        <v>0</v>
      </c>
      <c r="E55" s="22">
        <f t="shared" ca="1" si="11"/>
        <v>0</v>
      </c>
      <c r="F55" s="22">
        <f t="shared" ca="1" si="11"/>
        <v>0</v>
      </c>
      <c r="G55" s="22">
        <f t="shared" ca="1" si="11"/>
        <v>0</v>
      </c>
      <c r="H55" s="22">
        <f t="shared" ca="1" si="11"/>
        <v>0</v>
      </c>
      <c r="I55" s="23">
        <f t="shared" ca="1" si="10"/>
        <v>0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</row>
    <row r="56" spans="1:225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11"/>
        <v>0</v>
      </c>
      <c r="E56" s="22">
        <f t="shared" ca="1" si="11"/>
        <v>0</v>
      </c>
      <c r="F56" s="22">
        <f t="shared" ca="1" si="11"/>
        <v>0</v>
      </c>
      <c r="G56" s="22">
        <f t="shared" ca="1" si="11"/>
        <v>0</v>
      </c>
      <c r="H56" s="22">
        <f t="shared" ca="1" si="11"/>
        <v>0</v>
      </c>
      <c r="I56" s="23">
        <f t="shared" ca="1" si="8"/>
        <v>0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</row>
    <row r="57" spans="1:225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11"/>
        <v>0</v>
      </c>
      <c r="E57" s="22">
        <f t="shared" ca="1" si="11"/>
        <v>0</v>
      </c>
      <c r="F57" s="22">
        <f t="shared" ca="1" si="11"/>
        <v>0</v>
      </c>
      <c r="G57" s="22">
        <f t="shared" ca="1" si="11"/>
        <v>1217842.5999999642</v>
      </c>
      <c r="H57" s="22">
        <f t="shared" ca="1" si="11"/>
        <v>0</v>
      </c>
      <c r="I57" s="23">
        <f t="shared" ca="1" si="8"/>
        <v>1217842.5999999642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11"/>
        <v>0</v>
      </c>
      <c r="E58" s="22">
        <f t="shared" ca="1" si="11"/>
        <v>0</v>
      </c>
      <c r="F58" s="22">
        <f t="shared" ca="1" si="11"/>
        <v>0</v>
      </c>
      <c r="G58" s="22">
        <f t="shared" ca="1" si="11"/>
        <v>145868.01999999999</v>
      </c>
      <c r="H58" s="22">
        <f t="shared" ca="1" si="11"/>
        <v>0</v>
      </c>
      <c r="I58" s="23">
        <f t="shared" ca="1" si="8"/>
        <v>145868.01999999999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</row>
    <row r="59" spans="1:225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11"/>
        <v>0</v>
      </c>
      <c r="E59" s="22">
        <f t="shared" ca="1" si="11"/>
        <v>0</v>
      </c>
      <c r="F59" s="22">
        <f t="shared" ca="1" si="11"/>
        <v>0</v>
      </c>
      <c r="G59" s="22">
        <f t="shared" ca="1" si="11"/>
        <v>0</v>
      </c>
      <c r="H59" s="22">
        <f t="shared" ca="1" si="11"/>
        <v>0</v>
      </c>
      <c r="I59" s="23">
        <f t="shared" ca="1" si="8"/>
        <v>0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</row>
    <row r="60" spans="1:225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11"/>
        <v>0</v>
      </c>
      <c r="E60" s="22">
        <f t="shared" ca="1" si="11"/>
        <v>0</v>
      </c>
      <c r="F60" s="22">
        <f t="shared" ca="1" si="11"/>
        <v>0</v>
      </c>
      <c r="G60" s="22">
        <f t="shared" ca="1" si="11"/>
        <v>0</v>
      </c>
      <c r="H60" s="22">
        <f t="shared" ca="1" si="11"/>
        <v>0</v>
      </c>
      <c r="I60" s="23">
        <f t="shared" ca="1" si="8"/>
        <v>0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</row>
    <row r="61" spans="1:225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11"/>
        <v>0</v>
      </c>
      <c r="E61" s="22">
        <f t="shared" ca="1" si="11"/>
        <v>0</v>
      </c>
      <c r="F61" s="22">
        <f t="shared" ca="1" si="11"/>
        <v>0</v>
      </c>
      <c r="G61" s="22">
        <f t="shared" ca="1" si="11"/>
        <v>0</v>
      </c>
      <c r="H61" s="22">
        <f t="shared" ca="1" si="11"/>
        <v>0</v>
      </c>
      <c r="I61" s="23">
        <f t="shared" ref="I61" ca="1" si="12">+SUM(D61:H61)</f>
        <v>0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</row>
    <row r="62" spans="1:225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11"/>
        <v>0</v>
      </c>
      <c r="E62" s="22">
        <f t="shared" ca="1" si="11"/>
        <v>0</v>
      </c>
      <c r="F62" s="22">
        <f t="shared" ca="1" si="11"/>
        <v>0</v>
      </c>
      <c r="G62" s="22">
        <f t="shared" ca="1" si="11"/>
        <v>0</v>
      </c>
      <c r="H62" s="22">
        <f t="shared" ca="1" si="11"/>
        <v>0</v>
      </c>
      <c r="I62" s="23">
        <f t="shared" ref="I62:I79" ca="1" si="13">+SUM(D62:H62)</f>
        <v>0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</row>
    <row r="63" spans="1:225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11"/>
        <v>0</v>
      </c>
      <c r="E63" s="22">
        <f t="shared" ca="1" si="11"/>
        <v>0</v>
      </c>
      <c r="F63" s="22">
        <f t="shared" ca="1" si="11"/>
        <v>0</v>
      </c>
      <c r="G63" s="22">
        <f t="shared" ca="1" si="11"/>
        <v>12700.13</v>
      </c>
      <c r="H63" s="22">
        <f t="shared" ca="1" si="11"/>
        <v>0</v>
      </c>
      <c r="I63" s="23">
        <f t="shared" ca="1" si="13"/>
        <v>12700.13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</row>
    <row r="64" spans="1:225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11"/>
        <v>0</v>
      </c>
      <c r="E64" s="22">
        <f t="shared" ca="1" si="11"/>
        <v>0</v>
      </c>
      <c r="F64" s="22">
        <f t="shared" ca="1" si="11"/>
        <v>0</v>
      </c>
      <c r="G64" s="22">
        <f t="shared" ca="1" si="11"/>
        <v>1830.6</v>
      </c>
      <c r="H64" s="22">
        <f t="shared" ca="1" si="11"/>
        <v>0</v>
      </c>
      <c r="I64" s="23">
        <f t="shared" ca="1" si="13"/>
        <v>1830.6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11"/>
        <v>0</v>
      </c>
      <c r="E65" s="22">
        <f t="shared" ca="1" si="11"/>
        <v>0</v>
      </c>
      <c r="F65" s="22">
        <f t="shared" ca="1" si="11"/>
        <v>0</v>
      </c>
      <c r="G65" s="22">
        <f t="shared" ca="1" si="11"/>
        <v>285815.88000000006</v>
      </c>
      <c r="H65" s="22">
        <f t="shared" ca="1" si="11"/>
        <v>0</v>
      </c>
      <c r="I65" s="23">
        <f t="shared" ca="1" si="13"/>
        <v>285815.88000000006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11"/>
        <v>0</v>
      </c>
      <c r="E66" s="22">
        <f t="shared" ca="1" si="11"/>
        <v>0</v>
      </c>
      <c r="F66" s="22">
        <f t="shared" ca="1" si="11"/>
        <v>0</v>
      </c>
      <c r="G66" s="22">
        <f t="shared" ca="1" si="11"/>
        <v>0</v>
      </c>
      <c r="H66" s="22">
        <f t="shared" ca="1" si="11"/>
        <v>0</v>
      </c>
      <c r="I66" s="23">
        <f t="shared" ca="1" si="13"/>
        <v>0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11"/>
        <v>0</v>
      </c>
      <c r="E67" s="22">
        <f t="shared" ca="1" si="11"/>
        <v>0</v>
      </c>
      <c r="F67" s="22">
        <f t="shared" ca="1" si="11"/>
        <v>0</v>
      </c>
      <c r="G67" s="22">
        <f t="shared" ca="1" si="11"/>
        <v>3828749.04</v>
      </c>
      <c r="H67" s="22">
        <f t="shared" ca="1" si="11"/>
        <v>0</v>
      </c>
      <c r="I67" s="23">
        <f t="shared" ca="1" si="13"/>
        <v>3828749.04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11"/>
        <v>0</v>
      </c>
      <c r="E68" s="22">
        <f t="shared" ca="1" si="11"/>
        <v>0</v>
      </c>
      <c r="F68" s="22">
        <f t="shared" ca="1" si="11"/>
        <v>0</v>
      </c>
      <c r="G68" s="22">
        <f t="shared" ca="1" si="11"/>
        <v>-7.51</v>
      </c>
      <c r="H68" s="22">
        <f t="shared" ca="1" si="11"/>
        <v>0</v>
      </c>
      <c r="I68" s="23">
        <f t="shared" ca="1" si="13"/>
        <v>-7.51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11"/>
        <v>0</v>
      </c>
      <c r="E69" s="22">
        <f t="shared" ca="1" si="11"/>
        <v>0</v>
      </c>
      <c r="F69" s="22">
        <f t="shared" ca="1" si="11"/>
        <v>0</v>
      </c>
      <c r="G69" s="22">
        <f t="shared" ca="1" si="11"/>
        <v>0</v>
      </c>
      <c r="H69" s="22">
        <f t="shared" ca="1" si="11"/>
        <v>0</v>
      </c>
      <c r="I69" s="23">
        <f t="shared" ca="1" si="13"/>
        <v>0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11"/>
        <v>0</v>
      </c>
      <c r="E70" s="22">
        <f t="shared" ca="1" si="11"/>
        <v>0</v>
      </c>
      <c r="F70" s="22">
        <f t="shared" ca="1" si="11"/>
        <v>0</v>
      </c>
      <c r="G70" s="22">
        <f t="shared" ca="1" si="11"/>
        <v>13119.530000000002</v>
      </c>
      <c r="H70" s="22">
        <f t="shared" ca="1" si="11"/>
        <v>0</v>
      </c>
      <c r="I70" s="23">
        <f t="shared" ca="1" si="13"/>
        <v>13119.530000000002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H76" ca="1" si="14">IFERROR(INDIRECT("'"&amp;$B$2&amp;"'!"&amp;ADDRESS(MATCH($B71,INDIRECT("'"&amp;$B$2&amp;"'!$B$1:$B$1095"),0),MATCH(D$5,INDIRECT("'"&amp;$B$2&amp;"'!5:5"),0))),0)</f>
        <v>0</v>
      </c>
      <c r="E71" s="22">
        <f t="shared" ca="1" si="14"/>
        <v>0</v>
      </c>
      <c r="F71" s="22">
        <f t="shared" ca="1" si="14"/>
        <v>0</v>
      </c>
      <c r="G71" s="22">
        <f t="shared" ca="1" si="14"/>
        <v>26445.455754999999</v>
      </c>
      <c r="H71" s="22">
        <f t="shared" ca="1" si="14"/>
        <v>0</v>
      </c>
      <c r="I71" s="23">
        <f t="shared" ca="1" si="13"/>
        <v>26445.455754999999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4"/>
        <v>0</v>
      </c>
      <c r="E72" s="22">
        <f t="shared" ca="1" si="14"/>
        <v>0</v>
      </c>
      <c r="F72" s="22">
        <f t="shared" ca="1" si="14"/>
        <v>0</v>
      </c>
      <c r="G72" s="22">
        <f t="shared" ca="1" si="14"/>
        <v>450.69</v>
      </c>
      <c r="H72" s="22">
        <f t="shared" ca="1" si="14"/>
        <v>0</v>
      </c>
      <c r="I72" s="23">
        <f t="shared" ca="1" si="13"/>
        <v>450.69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4"/>
        <v>0</v>
      </c>
      <c r="E73" s="22">
        <f t="shared" ca="1" si="14"/>
        <v>0</v>
      </c>
      <c r="F73" s="22">
        <f t="shared" ca="1" si="14"/>
        <v>0</v>
      </c>
      <c r="G73" s="22">
        <f t="shared" ca="1" si="14"/>
        <v>890.47</v>
      </c>
      <c r="H73" s="22">
        <f t="shared" ca="1" si="14"/>
        <v>0</v>
      </c>
      <c r="I73" s="23">
        <f t="shared" ca="1" si="13"/>
        <v>890.47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4"/>
        <v>0</v>
      </c>
      <c r="E74" s="22">
        <f t="shared" ca="1" si="14"/>
        <v>0</v>
      </c>
      <c r="F74" s="22">
        <f t="shared" ca="1" si="14"/>
        <v>0</v>
      </c>
      <c r="G74" s="22">
        <f t="shared" ca="1" si="14"/>
        <v>465920.68000001134</v>
      </c>
      <c r="H74" s="22">
        <f t="shared" ca="1" si="14"/>
        <v>0</v>
      </c>
      <c r="I74" s="23">
        <f t="shared" ca="1" si="13"/>
        <v>465920.68000001134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  <c r="HQ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4"/>
        <v>0</v>
      </c>
      <c r="E75" s="22">
        <f t="shared" ca="1" si="14"/>
        <v>0</v>
      </c>
      <c r="F75" s="22">
        <f t="shared" ca="1" si="14"/>
        <v>0</v>
      </c>
      <c r="G75" s="22">
        <f t="shared" ca="1" si="14"/>
        <v>208106.43</v>
      </c>
      <c r="H75" s="22">
        <f t="shared" ca="1" si="14"/>
        <v>0</v>
      </c>
      <c r="I75" s="23">
        <f t="shared" ca="1" si="13"/>
        <v>208106.43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4"/>
        <v>0</v>
      </c>
      <c r="E76" s="22">
        <f t="shared" ca="1" si="14"/>
        <v>0</v>
      </c>
      <c r="F76" s="22">
        <f t="shared" ca="1" si="14"/>
        <v>0</v>
      </c>
      <c r="G76" s="22">
        <f t="shared" ca="1" si="14"/>
        <v>274245.27000000328</v>
      </c>
      <c r="H76" s="22">
        <f t="shared" ca="1" si="14"/>
        <v>0</v>
      </c>
      <c r="I76" s="23">
        <f t="shared" ca="1" si="13"/>
        <v>274245.27000000328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18310.379999999481</v>
      </c>
      <c r="E77" s="57">
        <f ca="1">SUMIF($C$7:$C$76,"HD",E$7:E$76)</f>
        <v>23514.32</v>
      </c>
      <c r="F77" s="57">
        <f ca="1">SUMIF($C$7:$C$76,"HD",F$7:F$76)</f>
        <v>4727168.6900000004</v>
      </c>
      <c r="G77" s="57">
        <f ca="1">SUMIF($C$7:$C$76,"HD",G$7:G$76)</f>
        <v>64188415.436619774</v>
      </c>
      <c r="H77" s="57">
        <f ca="1">SUMIF($C$7:$C$76,"HD",H$7:H$76)</f>
        <v>122</v>
      </c>
      <c r="I77" s="57">
        <f t="shared" ca="1" si="13"/>
        <v>68957530.826619774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G78" s="57">
        <f ca="1">SUMIF($C$7:$C$76,"H",G$7:G$76)+SUMIF($C$7:$C$76,"E",G$7:G$76)</f>
        <v>6481977.2857549787</v>
      </c>
      <c r="H78" s="57">
        <f ca="1">SUMIF($C$7:$C$76,"H",H$7:H$76)+SUMIF($C$7:$C$76,"E",H$7:H$76)</f>
        <v>0</v>
      </c>
      <c r="I78" s="57">
        <f t="shared" ca="1" si="13"/>
        <v>6481977.2857549787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18310.379999999481</v>
      </c>
      <c r="E79" s="57">
        <f ca="1">E77+E78</f>
        <v>23514.32</v>
      </c>
      <c r="F79" s="57">
        <f ca="1">F77+F78</f>
        <v>4727168.6900000004</v>
      </c>
      <c r="G79" s="57">
        <f ca="1">G77+G78</f>
        <v>70670392.722374752</v>
      </c>
      <c r="H79" s="57">
        <f ca="1">H77+H78</f>
        <v>122</v>
      </c>
      <c r="I79" s="57">
        <f t="shared" ca="1" si="13"/>
        <v>75439508.112374753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9F22575B-3169-4B5A-B398-AA59FC0910FC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B35D-196C-4343-A6D4-9BB0EFC744E2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5" width="15.7109375" style="3" customWidth="1"/>
    <col min="16" max="16" width="4" style="3" customWidth="1"/>
    <col min="17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320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784</v>
      </c>
      <c r="E5" s="10">
        <v>785</v>
      </c>
      <c r="F5" s="10">
        <v>904</v>
      </c>
      <c r="G5" s="10">
        <v>905</v>
      </c>
      <c r="H5" s="10">
        <v>906</v>
      </c>
      <c r="I5" s="10">
        <v>90601</v>
      </c>
      <c r="J5" s="10">
        <v>90602</v>
      </c>
      <c r="K5" s="10">
        <v>907</v>
      </c>
      <c r="L5" s="10">
        <v>90701</v>
      </c>
      <c r="M5" s="10">
        <v>90702</v>
      </c>
      <c r="N5" s="10">
        <v>786</v>
      </c>
      <c r="O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20</v>
      </c>
      <c r="E6" s="72" t="s">
        <v>21</v>
      </c>
      <c r="F6" s="72" t="s">
        <v>22</v>
      </c>
      <c r="G6" s="72" t="s">
        <v>23</v>
      </c>
      <c r="H6" s="72" t="s">
        <v>24</v>
      </c>
      <c r="I6" s="72" t="s">
        <v>25</v>
      </c>
      <c r="J6" s="72" t="s">
        <v>26</v>
      </c>
      <c r="K6" s="72" t="s">
        <v>27</v>
      </c>
      <c r="L6" s="72" t="s">
        <v>25</v>
      </c>
      <c r="M6" s="72" t="s">
        <v>26</v>
      </c>
      <c r="N6" s="72" t="s">
        <v>28</v>
      </c>
      <c r="O6" s="71" t="s">
        <v>321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23">
        <f ca="1">F7+G7+H7+K7</f>
        <v>0</v>
      </c>
      <c r="F7" s="22">
        <f t="shared" ref="F7:G22" ca="1" si="1">IFERROR(INDIRECT("'"&amp;$B$2&amp;"'!"&amp;ADDRESS(MATCH($B7,INDIRECT("'"&amp;$B$2&amp;"'!$B$1:$B$1095"),0),MATCH(F$5,INDIRECT("'"&amp;$B$2&amp;"'!5:5"),0))),0)</f>
        <v>0</v>
      </c>
      <c r="G7" s="22">
        <f t="shared" ca="1" si="1"/>
        <v>0</v>
      </c>
      <c r="H7" s="23">
        <f ca="1">+I7+J7</f>
        <v>0</v>
      </c>
      <c r="I7" s="22">
        <f t="shared" ref="I7:J22" ca="1" si="2">IFERROR(INDIRECT("'"&amp;$B$2&amp;"'!"&amp;ADDRESS(MATCH($B7,INDIRECT("'"&amp;$B$2&amp;"'!$B$1:$B$1095"),0),MATCH(I$5,INDIRECT("'"&amp;$B$2&amp;"'!5:5"),0))),0)</f>
        <v>0</v>
      </c>
      <c r="J7" s="22">
        <f t="shared" ca="1" si="2"/>
        <v>0</v>
      </c>
      <c r="K7" s="23">
        <f ca="1">+L7+M7</f>
        <v>0</v>
      </c>
      <c r="L7" s="22">
        <f t="shared" ref="L7:N22" ca="1" si="3">IFERROR(INDIRECT("'"&amp;$B$2&amp;"'!"&amp;ADDRESS(MATCH($B7,INDIRECT("'"&amp;$B$2&amp;"'!$B$1:$B$1095"),0),MATCH(L$5,INDIRECT("'"&amp;$B$2&amp;"'!5:5"),0))),0)</f>
        <v>0</v>
      </c>
      <c r="M7" s="22">
        <f t="shared" ca="1" si="3"/>
        <v>0</v>
      </c>
      <c r="N7" s="22">
        <f t="shared" ca="1" si="3"/>
        <v>-33252.629999999997</v>
      </c>
      <c r="O7" s="23">
        <f ca="1">+D7+E7+N7</f>
        <v>-33252.629999999997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3">
        <f t="shared" ref="E8:E22" ca="1" si="4">F8+G8+H8+K8</f>
        <v>856388497.48999619</v>
      </c>
      <c r="F8" s="22">
        <f t="shared" ca="1" si="1"/>
        <v>0</v>
      </c>
      <c r="G8" s="22">
        <f t="shared" ca="1" si="1"/>
        <v>0</v>
      </c>
      <c r="H8" s="23">
        <f t="shared" ref="H8:H22" ca="1" si="5">+I8+J8</f>
        <v>72209379.709999979</v>
      </c>
      <c r="I8" s="22">
        <f t="shared" ca="1" si="2"/>
        <v>16178.9</v>
      </c>
      <c r="J8" s="22">
        <f t="shared" ca="1" si="2"/>
        <v>72193200.809999973</v>
      </c>
      <c r="K8" s="23">
        <f t="shared" ref="K8:K22" ca="1" si="6">+L8+M8</f>
        <v>784179117.77999628</v>
      </c>
      <c r="L8" s="22">
        <f t="shared" ca="1" si="3"/>
        <v>2864580.7699999977</v>
      </c>
      <c r="M8" s="22">
        <f t="shared" ca="1" si="3"/>
        <v>781314537.00999629</v>
      </c>
      <c r="N8" s="22">
        <f t="shared" ca="1" si="3"/>
        <v>0</v>
      </c>
      <c r="O8" s="23">
        <f t="shared" ref="O8:O22" ca="1" si="7">+D8+E8+N8</f>
        <v>856388497.48999619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3">
        <f t="shared" ca="1" si="4"/>
        <v>486636490.01000011</v>
      </c>
      <c r="F9" s="22">
        <f t="shared" ca="1" si="1"/>
        <v>0</v>
      </c>
      <c r="G9" s="22">
        <f t="shared" ca="1" si="1"/>
        <v>24158.04</v>
      </c>
      <c r="H9" s="23">
        <f t="shared" ca="1" si="5"/>
        <v>105260089.33000004</v>
      </c>
      <c r="I9" s="22">
        <f t="shared" ca="1" si="2"/>
        <v>22148053.78999998</v>
      </c>
      <c r="J9" s="22">
        <f t="shared" ca="1" si="2"/>
        <v>83112035.540000066</v>
      </c>
      <c r="K9" s="23">
        <f t="shared" ca="1" si="6"/>
        <v>381352242.64000005</v>
      </c>
      <c r="L9" s="22">
        <f t="shared" ca="1" si="3"/>
        <v>58025136.350000061</v>
      </c>
      <c r="M9" s="22">
        <f t="shared" ca="1" si="3"/>
        <v>323327106.28999996</v>
      </c>
      <c r="N9" s="22">
        <f t="shared" ca="1" si="3"/>
        <v>221402.34</v>
      </c>
      <c r="O9" s="23">
        <f t="shared" ca="1" si="7"/>
        <v>486857892.35000008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1452.38</v>
      </c>
      <c r="E10" s="23">
        <f t="shared" ca="1" si="4"/>
        <v>55206432.229993597</v>
      </c>
      <c r="F10" s="22">
        <f t="shared" ca="1" si="1"/>
        <v>0</v>
      </c>
      <c r="G10" s="22">
        <f t="shared" ca="1" si="1"/>
        <v>0</v>
      </c>
      <c r="H10" s="23">
        <f t="shared" ca="1" si="5"/>
        <v>20846224.299995799</v>
      </c>
      <c r="I10" s="22">
        <f t="shared" ca="1" si="2"/>
        <v>8414259.9209031202</v>
      </c>
      <c r="J10" s="22">
        <f t="shared" ca="1" si="2"/>
        <v>12431964.379092678</v>
      </c>
      <c r="K10" s="23">
        <f t="shared" ca="1" si="6"/>
        <v>34360207.929997802</v>
      </c>
      <c r="L10" s="22">
        <f t="shared" ca="1" si="3"/>
        <v>11322197.262405038</v>
      </c>
      <c r="M10" s="22">
        <f t="shared" ca="1" si="3"/>
        <v>23038010.66759276</v>
      </c>
      <c r="N10" s="22">
        <f t="shared" ca="1" si="3"/>
        <v>971454.86999999988</v>
      </c>
      <c r="O10" s="23">
        <f t="shared" ca="1" si="7"/>
        <v>56179339.479993597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3">
        <f t="shared" ca="1" si="4"/>
        <v>1309736.0900000001</v>
      </c>
      <c r="F11" s="22">
        <f t="shared" ca="1" si="1"/>
        <v>3637.5</v>
      </c>
      <c r="G11" s="22">
        <f t="shared" ca="1" si="1"/>
        <v>0</v>
      </c>
      <c r="H11" s="23">
        <f t="shared" ca="1" si="5"/>
        <v>1135464.55</v>
      </c>
      <c r="I11" s="22">
        <f t="shared" ca="1" si="2"/>
        <v>0</v>
      </c>
      <c r="J11" s="22">
        <f t="shared" ca="1" si="2"/>
        <v>1135464.55</v>
      </c>
      <c r="K11" s="23">
        <f t="shared" ca="1" si="6"/>
        <v>170634.04</v>
      </c>
      <c r="L11" s="22">
        <f t="shared" ca="1" si="3"/>
        <v>0</v>
      </c>
      <c r="M11" s="22">
        <f t="shared" ca="1" si="3"/>
        <v>170634.04</v>
      </c>
      <c r="N11" s="22">
        <f t="shared" ca="1" si="3"/>
        <v>11361.173199999999</v>
      </c>
      <c r="O11" s="23">
        <f t="shared" ca="1" si="7"/>
        <v>1321097.2632000002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3">
        <f t="shared" ca="1" si="4"/>
        <v>0</v>
      </c>
      <c r="F12" s="22">
        <f t="shared" ca="1" si="1"/>
        <v>0</v>
      </c>
      <c r="G12" s="22">
        <f t="shared" ca="1" si="1"/>
        <v>0</v>
      </c>
      <c r="H12" s="23">
        <f t="shared" ca="1" si="5"/>
        <v>0</v>
      </c>
      <c r="I12" s="22">
        <f t="shared" ca="1" si="2"/>
        <v>0</v>
      </c>
      <c r="J12" s="22">
        <f t="shared" ca="1" si="2"/>
        <v>0</v>
      </c>
      <c r="K12" s="23">
        <f t="shared" ca="1" si="6"/>
        <v>0</v>
      </c>
      <c r="L12" s="22">
        <f t="shared" ca="1" si="3"/>
        <v>0</v>
      </c>
      <c r="M12" s="22">
        <f t="shared" ca="1" si="3"/>
        <v>0</v>
      </c>
      <c r="N12" s="22">
        <f t="shared" ca="1" si="3"/>
        <v>0</v>
      </c>
      <c r="O12" s="23">
        <f t="shared" ca="1" si="7"/>
        <v>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3">
        <f t="shared" ca="1" si="4"/>
        <v>0</v>
      </c>
      <c r="F13" s="22">
        <f t="shared" ca="1" si="1"/>
        <v>0</v>
      </c>
      <c r="G13" s="22">
        <f t="shared" ca="1" si="1"/>
        <v>0</v>
      </c>
      <c r="H13" s="23">
        <f t="shared" ca="1" si="5"/>
        <v>0</v>
      </c>
      <c r="I13" s="22">
        <f t="shared" ca="1" si="2"/>
        <v>0</v>
      </c>
      <c r="J13" s="22">
        <f t="shared" ca="1" si="2"/>
        <v>0</v>
      </c>
      <c r="K13" s="23">
        <f t="shared" ca="1" si="6"/>
        <v>0</v>
      </c>
      <c r="L13" s="22">
        <f t="shared" ca="1" si="3"/>
        <v>0</v>
      </c>
      <c r="M13" s="22">
        <f t="shared" ca="1" si="3"/>
        <v>0</v>
      </c>
      <c r="N13" s="22">
        <f t="shared" ca="1" si="3"/>
        <v>15781.56</v>
      </c>
      <c r="O13" s="23">
        <f t="shared" ca="1" si="7"/>
        <v>15781.56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3">
        <f t="shared" ca="1" si="4"/>
        <v>10206734.66</v>
      </c>
      <c r="F14" s="22">
        <f t="shared" ca="1" si="1"/>
        <v>0</v>
      </c>
      <c r="G14" s="22">
        <f t="shared" ca="1" si="1"/>
        <v>0</v>
      </c>
      <c r="H14" s="23">
        <f t="shared" ca="1" si="5"/>
        <v>1681547.87</v>
      </c>
      <c r="I14" s="22">
        <f t="shared" ca="1" si="2"/>
        <v>889536</v>
      </c>
      <c r="J14" s="22">
        <f t="shared" ca="1" si="2"/>
        <v>792011.87</v>
      </c>
      <c r="K14" s="23">
        <f t="shared" ca="1" si="6"/>
        <v>8525186.790000001</v>
      </c>
      <c r="L14" s="22">
        <f t="shared" ca="1" si="3"/>
        <v>1239448.2399999998</v>
      </c>
      <c r="M14" s="22">
        <f t="shared" ca="1" si="3"/>
        <v>7285738.5500000007</v>
      </c>
      <c r="N14" s="22">
        <f t="shared" ca="1" si="3"/>
        <v>833224.32000000146</v>
      </c>
      <c r="O14" s="23">
        <f t="shared" ca="1" si="7"/>
        <v>11039958.980000002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128.59047619047618</v>
      </c>
      <c r="E15" s="23">
        <f t="shared" ca="1" si="4"/>
        <v>0</v>
      </c>
      <c r="F15" s="22">
        <f t="shared" ca="1" si="1"/>
        <v>0</v>
      </c>
      <c r="G15" s="22">
        <f t="shared" ca="1" si="1"/>
        <v>0</v>
      </c>
      <c r="H15" s="23">
        <f t="shared" ca="1" si="5"/>
        <v>0</v>
      </c>
      <c r="I15" s="22">
        <f t="shared" ca="1" si="2"/>
        <v>0</v>
      </c>
      <c r="J15" s="22">
        <f t="shared" ca="1" si="2"/>
        <v>0</v>
      </c>
      <c r="K15" s="23">
        <f t="shared" ca="1" si="6"/>
        <v>0</v>
      </c>
      <c r="L15" s="22">
        <f t="shared" ca="1" si="3"/>
        <v>0</v>
      </c>
      <c r="M15" s="22">
        <f t="shared" ca="1" si="3"/>
        <v>0</v>
      </c>
      <c r="N15" s="22">
        <f t="shared" ca="1" si="3"/>
        <v>0</v>
      </c>
      <c r="O15" s="23">
        <f t="shared" ca="1" si="7"/>
        <v>128.59047619047618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3">
        <f t="shared" ca="1" si="4"/>
        <v>0</v>
      </c>
      <c r="F16" s="22">
        <f t="shared" ca="1" si="1"/>
        <v>0</v>
      </c>
      <c r="G16" s="22">
        <f t="shared" ca="1" si="1"/>
        <v>0</v>
      </c>
      <c r="H16" s="23">
        <f t="shared" ca="1" si="5"/>
        <v>0</v>
      </c>
      <c r="I16" s="22">
        <f t="shared" ca="1" si="2"/>
        <v>0</v>
      </c>
      <c r="J16" s="22">
        <f t="shared" ca="1" si="2"/>
        <v>0</v>
      </c>
      <c r="K16" s="23">
        <f t="shared" ca="1" si="6"/>
        <v>0</v>
      </c>
      <c r="L16" s="22">
        <f t="shared" ca="1" si="3"/>
        <v>0</v>
      </c>
      <c r="M16" s="22">
        <f t="shared" ca="1" si="3"/>
        <v>0</v>
      </c>
      <c r="N16" s="22">
        <f t="shared" ca="1" si="3"/>
        <v>0</v>
      </c>
      <c r="O16" s="23">
        <f t="shared" ca="1" si="7"/>
        <v>0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3">
        <f t="shared" ca="1" si="4"/>
        <v>0</v>
      </c>
      <c r="F17" s="22">
        <f t="shared" ca="1" si="1"/>
        <v>0</v>
      </c>
      <c r="G17" s="22">
        <f t="shared" ca="1" si="1"/>
        <v>0</v>
      </c>
      <c r="H17" s="23">
        <f t="shared" ca="1" si="5"/>
        <v>0</v>
      </c>
      <c r="I17" s="22">
        <f t="shared" ca="1" si="2"/>
        <v>0</v>
      </c>
      <c r="J17" s="22">
        <f t="shared" ca="1" si="2"/>
        <v>0</v>
      </c>
      <c r="K17" s="23">
        <f t="shared" ca="1" si="6"/>
        <v>0</v>
      </c>
      <c r="L17" s="22">
        <f t="shared" ca="1" si="3"/>
        <v>0</v>
      </c>
      <c r="M17" s="22">
        <f t="shared" ca="1" si="3"/>
        <v>0</v>
      </c>
      <c r="N17" s="22">
        <f t="shared" ca="1" si="3"/>
        <v>1771</v>
      </c>
      <c r="O17" s="23">
        <f t="shared" ca="1" si="7"/>
        <v>1771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3">
        <f t="shared" ca="1" si="4"/>
        <v>0</v>
      </c>
      <c r="F18" s="22">
        <f t="shared" ca="1" si="1"/>
        <v>0</v>
      </c>
      <c r="G18" s="22">
        <f t="shared" ca="1" si="1"/>
        <v>0</v>
      </c>
      <c r="H18" s="23">
        <f t="shared" ca="1" si="5"/>
        <v>0</v>
      </c>
      <c r="I18" s="22">
        <f t="shared" ca="1" si="2"/>
        <v>0</v>
      </c>
      <c r="J18" s="22">
        <f t="shared" ca="1" si="2"/>
        <v>0</v>
      </c>
      <c r="K18" s="23">
        <f t="shared" ca="1" si="6"/>
        <v>0</v>
      </c>
      <c r="L18" s="22">
        <f t="shared" ca="1" si="3"/>
        <v>0</v>
      </c>
      <c r="M18" s="22">
        <f t="shared" ca="1" si="3"/>
        <v>0</v>
      </c>
      <c r="N18" s="22">
        <f t="shared" ca="1" si="3"/>
        <v>1141.3699999999999</v>
      </c>
      <c r="O18" s="23">
        <f t="shared" ca="1" si="7"/>
        <v>1141.3699999999999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3">
        <f t="shared" ca="1" si="4"/>
        <v>0</v>
      </c>
      <c r="F19" s="22">
        <f t="shared" ca="1" si="1"/>
        <v>0</v>
      </c>
      <c r="G19" s="22">
        <f t="shared" ca="1" si="1"/>
        <v>0</v>
      </c>
      <c r="H19" s="23">
        <f t="shared" ca="1" si="5"/>
        <v>0</v>
      </c>
      <c r="I19" s="22">
        <f t="shared" ca="1" si="2"/>
        <v>0</v>
      </c>
      <c r="J19" s="22">
        <f t="shared" ca="1" si="2"/>
        <v>0</v>
      </c>
      <c r="K19" s="23">
        <f t="shared" ca="1" si="6"/>
        <v>0</v>
      </c>
      <c r="L19" s="22">
        <f t="shared" ca="1" si="3"/>
        <v>0</v>
      </c>
      <c r="M19" s="22">
        <f t="shared" ca="1" si="3"/>
        <v>0</v>
      </c>
      <c r="N19" s="22">
        <f t="shared" ca="1" si="3"/>
        <v>0</v>
      </c>
      <c r="O19" s="23">
        <f t="shared" ca="1" si="7"/>
        <v>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3">
        <f t="shared" ca="1" si="4"/>
        <v>7738853.71</v>
      </c>
      <c r="F20" s="22">
        <f t="shared" ca="1" si="1"/>
        <v>3545</v>
      </c>
      <c r="G20" s="22">
        <f t="shared" ca="1" si="1"/>
        <v>0</v>
      </c>
      <c r="H20" s="23">
        <f t="shared" ca="1" si="5"/>
        <v>909831.49999999988</v>
      </c>
      <c r="I20" s="22">
        <f t="shared" ca="1" si="2"/>
        <v>245315.36</v>
      </c>
      <c r="J20" s="22">
        <f t="shared" ca="1" si="2"/>
        <v>664516.1399999999</v>
      </c>
      <c r="K20" s="23">
        <f t="shared" ca="1" si="6"/>
        <v>6825477.21</v>
      </c>
      <c r="L20" s="22">
        <f t="shared" ca="1" si="3"/>
        <v>238410.32</v>
      </c>
      <c r="M20" s="22">
        <f t="shared" ca="1" si="3"/>
        <v>6587066.8899999997</v>
      </c>
      <c r="N20" s="22">
        <f t="shared" ca="1" si="3"/>
        <v>49896.65</v>
      </c>
      <c r="O20" s="23">
        <f t="shared" ca="1" si="7"/>
        <v>7788750.3600000003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3">
        <f t="shared" ca="1" si="4"/>
        <v>3166897.71</v>
      </c>
      <c r="F21" s="22">
        <f t="shared" ca="1" si="1"/>
        <v>0</v>
      </c>
      <c r="G21" s="22">
        <f t="shared" ca="1" si="1"/>
        <v>0</v>
      </c>
      <c r="H21" s="23">
        <f t="shared" ca="1" si="5"/>
        <v>3166897.71</v>
      </c>
      <c r="I21" s="22">
        <f t="shared" ca="1" si="2"/>
        <v>3166897.71</v>
      </c>
      <c r="J21" s="22">
        <f t="shared" ca="1" si="2"/>
        <v>0</v>
      </c>
      <c r="K21" s="23">
        <f t="shared" ca="1" si="6"/>
        <v>0</v>
      </c>
      <c r="L21" s="22">
        <f t="shared" ca="1" si="3"/>
        <v>0</v>
      </c>
      <c r="M21" s="22">
        <f t="shared" ca="1" si="3"/>
        <v>0</v>
      </c>
      <c r="N21" s="22">
        <f t="shared" ca="1" si="3"/>
        <v>119599.28</v>
      </c>
      <c r="O21" s="23">
        <f t="shared" ca="1" si="7"/>
        <v>3286496.9899999998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3">
        <f t="shared" ca="1" si="4"/>
        <v>3411674482.29</v>
      </c>
      <c r="F22" s="22">
        <f t="shared" ca="1" si="1"/>
        <v>0</v>
      </c>
      <c r="G22" s="22">
        <f t="shared" ca="1" si="1"/>
        <v>43048</v>
      </c>
      <c r="H22" s="23">
        <f t="shared" ca="1" si="5"/>
        <v>813000150.49000001</v>
      </c>
      <c r="I22" s="22">
        <f t="shared" ca="1" si="2"/>
        <v>-7912.93</v>
      </c>
      <c r="J22" s="22">
        <f t="shared" ca="1" si="2"/>
        <v>813008063.41999996</v>
      </c>
      <c r="K22" s="23">
        <f t="shared" ca="1" si="6"/>
        <v>2598631283.8000002</v>
      </c>
      <c r="L22" s="22">
        <f t="shared" ca="1" si="3"/>
        <v>1765573.04</v>
      </c>
      <c r="M22" s="22">
        <f t="shared" ca="1" si="3"/>
        <v>2596865710.7600002</v>
      </c>
      <c r="N22" s="22">
        <f t="shared" ca="1" si="3"/>
        <v>660354.78</v>
      </c>
      <c r="O22" s="23">
        <f t="shared" ca="1" si="7"/>
        <v>3412334837.0700002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0</v>
      </c>
      <c r="E23" s="23">
        <f ca="1">F23+G23+H23+K23</f>
        <v>441882.23000000004</v>
      </c>
      <c r="F23" s="22">
        <f t="shared" ref="F23:G38" ca="1" si="8">IFERROR(INDIRECT("'"&amp;$B$2&amp;"'!"&amp;ADDRESS(MATCH($B23,INDIRECT("'"&amp;$B$2&amp;"'!$B$1:$B$1095"),0),MATCH(F$5,INDIRECT("'"&amp;$B$2&amp;"'!5:5"),0))),0)</f>
        <v>0</v>
      </c>
      <c r="G23" s="22">
        <f t="shared" ca="1" si="8"/>
        <v>0</v>
      </c>
      <c r="H23" s="23">
        <f ca="1">+I23+J23</f>
        <v>379362.23000000004</v>
      </c>
      <c r="I23" s="22">
        <f t="shared" ref="I23:J38" ca="1" si="9">IFERROR(INDIRECT("'"&amp;$B$2&amp;"'!"&amp;ADDRESS(MATCH($B23,INDIRECT("'"&amp;$B$2&amp;"'!$B$1:$B$1095"),0),MATCH(I$5,INDIRECT("'"&amp;$B$2&amp;"'!5:5"),0))),0)</f>
        <v>28942</v>
      </c>
      <c r="J23" s="22">
        <f t="shared" ca="1" si="9"/>
        <v>350420.23000000004</v>
      </c>
      <c r="K23" s="23">
        <f ca="1">+L23+M23</f>
        <v>62520</v>
      </c>
      <c r="L23" s="22">
        <f t="shared" ref="L23:N38" ca="1" si="10">IFERROR(INDIRECT("'"&amp;$B$2&amp;"'!"&amp;ADDRESS(MATCH($B23,INDIRECT("'"&amp;$B$2&amp;"'!$B$1:$B$1095"),0),MATCH(L$5,INDIRECT("'"&amp;$B$2&amp;"'!5:5"),0))),0)</f>
        <v>0</v>
      </c>
      <c r="M23" s="22">
        <f t="shared" ca="1" si="10"/>
        <v>62520</v>
      </c>
      <c r="N23" s="22">
        <f t="shared" ca="1" si="10"/>
        <v>6566907.1699997699</v>
      </c>
      <c r="O23" s="23">
        <f ca="1">+D23+E23+N23</f>
        <v>7008789.3999997703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600</v>
      </c>
      <c r="E24" s="23">
        <f ca="1">F24+G24+H24+K24</f>
        <v>96932962.539999992</v>
      </c>
      <c r="F24" s="22">
        <f t="shared" ca="1" si="8"/>
        <v>1500</v>
      </c>
      <c r="G24" s="22">
        <f t="shared" ca="1" si="8"/>
        <v>0</v>
      </c>
      <c r="H24" s="23">
        <f ca="1">+I24+J24</f>
        <v>89781113.579999998</v>
      </c>
      <c r="I24" s="22">
        <f t="shared" ca="1" si="9"/>
        <v>0</v>
      </c>
      <c r="J24" s="22">
        <f t="shared" ca="1" si="9"/>
        <v>89781113.579999998</v>
      </c>
      <c r="K24" s="23">
        <f ca="1">+L24+M24</f>
        <v>7150348.96</v>
      </c>
      <c r="L24" s="22">
        <f t="shared" ca="1" si="10"/>
        <v>484275.34</v>
      </c>
      <c r="M24" s="22">
        <f t="shared" ca="1" si="10"/>
        <v>6666073.6200000001</v>
      </c>
      <c r="N24" s="22">
        <f t="shared" ca="1" si="10"/>
        <v>16058.11</v>
      </c>
      <c r="O24" s="23">
        <f ca="1">+D24+E24+N24</f>
        <v>96949620.649999991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0</v>
      </c>
      <c r="E25" s="23">
        <f t="shared" ref="E25:E76" ca="1" si="11">F25+G25+H25+K25</f>
        <v>275347.27</v>
      </c>
      <c r="F25" s="22">
        <f t="shared" ca="1" si="8"/>
        <v>0</v>
      </c>
      <c r="G25" s="22">
        <f t="shared" ca="1" si="8"/>
        <v>0</v>
      </c>
      <c r="H25" s="23">
        <f t="shared" ref="H25:H76" ca="1" si="12">+I25+J25</f>
        <v>145512.75</v>
      </c>
      <c r="I25" s="22">
        <f t="shared" ca="1" si="9"/>
        <v>34616.629999999997</v>
      </c>
      <c r="J25" s="22">
        <f t="shared" ca="1" si="9"/>
        <v>110896.12</v>
      </c>
      <c r="K25" s="23">
        <f t="shared" ref="K25:K76" ca="1" si="13">+L25+M25</f>
        <v>129834.52</v>
      </c>
      <c r="L25" s="22">
        <f t="shared" ca="1" si="10"/>
        <v>0</v>
      </c>
      <c r="M25" s="22">
        <f t="shared" ca="1" si="10"/>
        <v>129834.52</v>
      </c>
      <c r="N25" s="22">
        <f t="shared" ca="1" si="10"/>
        <v>6536.92</v>
      </c>
      <c r="O25" s="23">
        <f t="shared" ref="O25:O74" ca="1" si="14">+D25+E25+N25</f>
        <v>281884.19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0</v>
      </c>
      <c r="E26" s="23">
        <f t="shared" ca="1" si="11"/>
        <v>32296137.529999983</v>
      </c>
      <c r="F26" s="22">
        <f t="shared" ca="1" si="8"/>
        <v>1125</v>
      </c>
      <c r="G26" s="22">
        <f t="shared" ca="1" si="8"/>
        <v>1489</v>
      </c>
      <c r="H26" s="23">
        <f t="shared" ca="1" si="12"/>
        <v>12506622.579999991</v>
      </c>
      <c r="I26" s="22">
        <f t="shared" ca="1" si="9"/>
        <v>123223.04999999996</v>
      </c>
      <c r="J26" s="22">
        <f t="shared" ca="1" si="9"/>
        <v>12383399.52999999</v>
      </c>
      <c r="K26" s="23">
        <f t="shared" ca="1" si="13"/>
        <v>19786900.949999992</v>
      </c>
      <c r="L26" s="22">
        <f t="shared" ca="1" si="10"/>
        <v>1523511.14</v>
      </c>
      <c r="M26" s="22">
        <f t="shared" ca="1" si="10"/>
        <v>18263389.809999991</v>
      </c>
      <c r="N26" s="22">
        <f t="shared" ca="1" si="10"/>
        <v>66737.06</v>
      </c>
      <c r="O26" s="23">
        <f t="shared" ca="1" si="14"/>
        <v>32362874.589999981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0</v>
      </c>
      <c r="E27" s="23">
        <f t="shared" ca="1" si="11"/>
        <v>1096880.19</v>
      </c>
      <c r="F27" s="22">
        <f t="shared" ca="1" si="8"/>
        <v>0</v>
      </c>
      <c r="G27" s="22">
        <f t="shared" ca="1" si="8"/>
        <v>0</v>
      </c>
      <c r="H27" s="23">
        <f t="shared" ca="1" si="12"/>
        <v>927478.36</v>
      </c>
      <c r="I27" s="22">
        <f t="shared" ca="1" si="9"/>
        <v>0</v>
      </c>
      <c r="J27" s="22">
        <f t="shared" ca="1" si="9"/>
        <v>927478.36</v>
      </c>
      <c r="K27" s="23">
        <f t="shared" ca="1" si="13"/>
        <v>169401.83</v>
      </c>
      <c r="L27" s="22">
        <f t="shared" ca="1" si="10"/>
        <v>0</v>
      </c>
      <c r="M27" s="22">
        <f t="shared" ca="1" si="10"/>
        <v>169401.83</v>
      </c>
      <c r="N27" s="22">
        <f t="shared" ca="1" si="10"/>
        <v>101471.89000000004</v>
      </c>
      <c r="O27" s="23">
        <f t="shared" ca="1" si="14"/>
        <v>1198352.08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0</v>
      </c>
      <c r="E28" s="23">
        <f t="shared" ca="1" si="11"/>
        <v>0</v>
      </c>
      <c r="F28" s="22">
        <f t="shared" ca="1" si="8"/>
        <v>0</v>
      </c>
      <c r="G28" s="22">
        <f t="shared" ca="1" si="8"/>
        <v>0</v>
      </c>
      <c r="H28" s="23">
        <f t="shared" ca="1" si="12"/>
        <v>0</v>
      </c>
      <c r="I28" s="22">
        <f t="shared" ca="1" si="9"/>
        <v>0</v>
      </c>
      <c r="J28" s="22">
        <f t="shared" ca="1" si="9"/>
        <v>0</v>
      </c>
      <c r="K28" s="23">
        <f t="shared" ca="1" si="13"/>
        <v>0</v>
      </c>
      <c r="L28" s="22">
        <f t="shared" ca="1" si="10"/>
        <v>0</v>
      </c>
      <c r="M28" s="22">
        <f t="shared" ca="1" si="10"/>
        <v>0</v>
      </c>
      <c r="N28" s="22">
        <f t="shared" ca="1" si="10"/>
        <v>877.32</v>
      </c>
      <c r="O28" s="23">
        <f t="shared" ca="1" si="14"/>
        <v>877.32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0</v>
      </c>
      <c r="E29" s="23">
        <f t="shared" ca="1" si="11"/>
        <v>19144834.670000002</v>
      </c>
      <c r="F29" s="22">
        <f t="shared" ca="1" si="8"/>
        <v>0</v>
      </c>
      <c r="G29" s="22">
        <f t="shared" ca="1" si="8"/>
        <v>0</v>
      </c>
      <c r="H29" s="23">
        <f t="shared" ca="1" si="12"/>
        <v>1041242.0099999999</v>
      </c>
      <c r="I29" s="22">
        <f t="shared" ca="1" si="9"/>
        <v>17427.689999999999</v>
      </c>
      <c r="J29" s="22">
        <f t="shared" ca="1" si="9"/>
        <v>1023814.32</v>
      </c>
      <c r="K29" s="23">
        <f t="shared" ca="1" si="13"/>
        <v>18103592.66</v>
      </c>
      <c r="L29" s="22">
        <f t="shared" ca="1" si="10"/>
        <v>417769.28</v>
      </c>
      <c r="M29" s="22">
        <f t="shared" ca="1" si="10"/>
        <v>17685823.379999999</v>
      </c>
      <c r="N29" s="22">
        <f t="shared" ca="1" si="10"/>
        <v>14599.98</v>
      </c>
      <c r="O29" s="23">
        <f t="shared" ca="1" si="14"/>
        <v>19159434.650000002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0</v>
      </c>
      <c r="E30" s="23">
        <f t="shared" ca="1" si="11"/>
        <v>0</v>
      </c>
      <c r="F30" s="22">
        <f t="shared" ca="1" si="8"/>
        <v>0</v>
      </c>
      <c r="G30" s="22">
        <f t="shared" ca="1" si="8"/>
        <v>0</v>
      </c>
      <c r="H30" s="23">
        <f t="shared" ca="1" si="12"/>
        <v>0</v>
      </c>
      <c r="I30" s="22">
        <f t="shared" ca="1" si="9"/>
        <v>0</v>
      </c>
      <c r="J30" s="22">
        <f t="shared" ca="1" si="9"/>
        <v>0</v>
      </c>
      <c r="K30" s="23">
        <f t="shared" ca="1" si="13"/>
        <v>0</v>
      </c>
      <c r="L30" s="22">
        <f t="shared" ca="1" si="10"/>
        <v>0</v>
      </c>
      <c r="M30" s="22">
        <f t="shared" ca="1" si="10"/>
        <v>0</v>
      </c>
      <c r="N30" s="22">
        <f t="shared" ca="1" si="10"/>
        <v>0</v>
      </c>
      <c r="O30" s="23">
        <f t="shared" ca="1" si="14"/>
        <v>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0</v>
      </c>
      <c r="E31" s="23">
        <f t="shared" ca="1" si="11"/>
        <v>6572211.3399599995</v>
      </c>
      <c r="F31" s="22">
        <f t="shared" ca="1" si="8"/>
        <v>0</v>
      </c>
      <c r="G31" s="22">
        <f t="shared" ca="1" si="8"/>
        <v>150710</v>
      </c>
      <c r="H31" s="23">
        <f t="shared" ca="1" si="12"/>
        <v>6402608.75</v>
      </c>
      <c r="I31" s="22">
        <f t="shared" ca="1" si="9"/>
        <v>109231.62</v>
      </c>
      <c r="J31" s="22">
        <f t="shared" ca="1" si="9"/>
        <v>6293377.1299999999</v>
      </c>
      <c r="K31" s="23">
        <f t="shared" ca="1" si="13"/>
        <v>18892.589960000001</v>
      </c>
      <c r="L31" s="22">
        <f t="shared" ca="1" si="10"/>
        <v>18892.589960000001</v>
      </c>
      <c r="M31" s="22">
        <f t="shared" ca="1" si="10"/>
        <v>0</v>
      </c>
      <c r="N31" s="22">
        <f t="shared" ca="1" si="10"/>
        <v>630511.57032199996</v>
      </c>
      <c r="O31" s="23">
        <f t="shared" ca="1" si="14"/>
        <v>7202722.910281999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0</v>
      </c>
      <c r="E32" s="23">
        <f t="shared" ca="1" si="11"/>
        <v>2052703.1200000003</v>
      </c>
      <c r="F32" s="22">
        <f t="shared" ca="1" si="8"/>
        <v>2078.9600000000046</v>
      </c>
      <c r="G32" s="22">
        <f t="shared" ca="1" si="8"/>
        <v>0</v>
      </c>
      <c r="H32" s="23">
        <f t="shared" ca="1" si="12"/>
        <v>2050624.1600000004</v>
      </c>
      <c r="I32" s="22">
        <f t="shared" ca="1" si="9"/>
        <v>22000</v>
      </c>
      <c r="J32" s="22">
        <f t="shared" ca="1" si="9"/>
        <v>2028624.1600000004</v>
      </c>
      <c r="K32" s="23">
        <f t="shared" ca="1" si="13"/>
        <v>0</v>
      </c>
      <c r="L32" s="22">
        <f t="shared" ca="1" si="10"/>
        <v>0</v>
      </c>
      <c r="M32" s="22">
        <f t="shared" ca="1" si="10"/>
        <v>0</v>
      </c>
      <c r="N32" s="22">
        <f t="shared" ca="1" si="10"/>
        <v>24107.25</v>
      </c>
      <c r="O32" s="23">
        <f t="shared" ca="1" si="14"/>
        <v>2076810.3700000003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0</v>
      </c>
      <c r="E33" s="23">
        <f t="shared" ca="1" si="11"/>
        <v>0</v>
      </c>
      <c r="F33" s="22">
        <f t="shared" ca="1" si="8"/>
        <v>0</v>
      </c>
      <c r="G33" s="22">
        <f t="shared" ca="1" si="8"/>
        <v>0</v>
      </c>
      <c r="H33" s="23">
        <f t="shared" ca="1" si="12"/>
        <v>0</v>
      </c>
      <c r="I33" s="22">
        <f t="shared" ca="1" si="9"/>
        <v>0</v>
      </c>
      <c r="J33" s="22">
        <f t="shared" ca="1" si="9"/>
        <v>0</v>
      </c>
      <c r="K33" s="23">
        <f t="shared" ca="1" si="13"/>
        <v>0</v>
      </c>
      <c r="L33" s="22">
        <f t="shared" ca="1" si="10"/>
        <v>0</v>
      </c>
      <c r="M33" s="22">
        <f t="shared" ca="1" si="10"/>
        <v>0</v>
      </c>
      <c r="N33" s="22">
        <f t="shared" ca="1" si="10"/>
        <v>233115.66999999995</v>
      </c>
      <c r="O33" s="23">
        <f t="shared" ca="1" si="14"/>
        <v>233115.66999999995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110110.59</v>
      </c>
      <c r="E34" s="23">
        <f t="shared" ca="1" si="11"/>
        <v>16230.21</v>
      </c>
      <c r="F34" s="22">
        <f t="shared" ca="1" si="8"/>
        <v>16230.21</v>
      </c>
      <c r="G34" s="22">
        <f t="shared" ca="1" si="8"/>
        <v>0</v>
      </c>
      <c r="H34" s="23">
        <f t="shared" ca="1" si="12"/>
        <v>0</v>
      </c>
      <c r="I34" s="22">
        <f t="shared" ca="1" si="9"/>
        <v>0</v>
      </c>
      <c r="J34" s="22">
        <f t="shared" ca="1" si="9"/>
        <v>0</v>
      </c>
      <c r="K34" s="23">
        <f t="shared" ca="1" si="13"/>
        <v>0</v>
      </c>
      <c r="L34" s="22">
        <f t="shared" ca="1" si="10"/>
        <v>0</v>
      </c>
      <c r="M34" s="22">
        <f t="shared" ca="1" si="10"/>
        <v>0</v>
      </c>
      <c r="N34" s="22">
        <f t="shared" ca="1" si="10"/>
        <v>5301702.0646000002</v>
      </c>
      <c r="O34" s="23">
        <f t="shared" ca="1" si="14"/>
        <v>5428042.8646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0</v>
      </c>
      <c r="E35" s="23">
        <f t="shared" ca="1" si="11"/>
        <v>7094885.5099999998</v>
      </c>
      <c r="F35" s="22">
        <f t="shared" ca="1" si="8"/>
        <v>0</v>
      </c>
      <c r="G35" s="22">
        <f t="shared" ca="1" si="8"/>
        <v>0</v>
      </c>
      <c r="H35" s="23">
        <f t="shared" ca="1" si="12"/>
        <v>7094885.5099999998</v>
      </c>
      <c r="I35" s="22">
        <f t="shared" ca="1" si="9"/>
        <v>0</v>
      </c>
      <c r="J35" s="22">
        <f t="shared" ca="1" si="9"/>
        <v>7094885.5099999998</v>
      </c>
      <c r="K35" s="23">
        <f t="shared" ca="1" si="13"/>
        <v>0</v>
      </c>
      <c r="L35" s="22">
        <f t="shared" ca="1" si="10"/>
        <v>0</v>
      </c>
      <c r="M35" s="22">
        <f t="shared" ca="1" si="10"/>
        <v>0</v>
      </c>
      <c r="N35" s="22">
        <f t="shared" ca="1" si="10"/>
        <v>100711</v>
      </c>
      <c r="O35" s="23">
        <f t="shared" ca="1" si="14"/>
        <v>7195596.5099999998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23">
        <f t="shared" ca="1" si="11"/>
        <v>0</v>
      </c>
      <c r="F36" s="22">
        <f t="shared" ca="1" si="8"/>
        <v>0</v>
      </c>
      <c r="G36" s="22">
        <f t="shared" ca="1" si="8"/>
        <v>0</v>
      </c>
      <c r="H36" s="23">
        <f t="shared" ca="1" si="12"/>
        <v>0</v>
      </c>
      <c r="I36" s="22">
        <f t="shared" ca="1" si="9"/>
        <v>0</v>
      </c>
      <c r="J36" s="22">
        <f t="shared" ca="1" si="9"/>
        <v>0</v>
      </c>
      <c r="K36" s="23">
        <f t="shared" ca="1" si="13"/>
        <v>0</v>
      </c>
      <c r="L36" s="22">
        <f t="shared" ca="1" si="10"/>
        <v>0</v>
      </c>
      <c r="M36" s="22">
        <f t="shared" ca="1" si="10"/>
        <v>0</v>
      </c>
      <c r="N36" s="22">
        <f t="shared" ca="1" si="10"/>
        <v>0</v>
      </c>
      <c r="O36" s="23">
        <f t="shared" ca="1" si="14"/>
        <v>0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0</v>
      </c>
      <c r="E37" s="23">
        <f t="shared" ca="1" si="11"/>
        <v>97763.340000042925</v>
      </c>
      <c r="F37" s="22">
        <f t="shared" ca="1" si="8"/>
        <v>0</v>
      </c>
      <c r="G37" s="22">
        <f t="shared" ca="1" si="8"/>
        <v>0</v>
      </c>
      <c r="H37" s="23">
        <f t="shared" ca="1" si="12"/>
        <v>97649.760000000009</v>
      </c>
      <c r="I37" s="22">
        <f t="shared" ca="1" si="9"/>
        <v>59628.41</v>
      </c>
      <c r="J37" s="22">
        <f t="shared" ca="1" si="9"/>
        <v>38021.35</v>
      </c>
      <c r="K37" s="23">
        <f t="shared" ca="1" si="13"/>
        <v>113.58000004291534</v>
      </c>
      <c r="L37" s="22">
        <f t="shared" ca="1" si="10"/>
        <v>0</v>
      </c>
      <c r="M37" s="22">
        <f t="shared" ca="1" si="10"/>
        <v>113.58000004291534</v>
      </c>
      <c r="N37" s="22">
        <f t="shared" ca="1" si="10"/>
        <v>20715.03</v>
      </c>
      <c r="O37" s="23">
        <f t="shared" ca="1" si="14"/>
        <v>118478.37000004292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0</v>
      </c>
      <c r="E38" s="23">
        <f t="shared" ca="1" si="11"/>
        <v>15350.37</v>
      </c>
      <c r="F38" s="22">
        <f t="shared" ca="1" si="8"/>
        <v>0</v>
      </c>
      <c r="G38" s="22">
        <f t="shared" ca="1" si="8"/>
        <v>0</v>
      </c>
      <c r="H38" s="23">
        <f t="shared" ca="1" si="12"/>
        <v>15350.37</v>
      </c>
      <c r="I38" s="22">
        <f t="shared" ca="1" si="9"/>
        <v>0</v>
      </c>
      <c r="J38" s="22">
        <f t="shared" ca="1" si="9"/>
        <v>15350.37</v>
      </c>
      <c r="K38" s="23">
        <f t="shared" ca="1" si="13"/>
        <v>0</v>
      </c>
      <c r="L38" s="22">
        <f t="shared" ca="1" si="10"/>
        <v>0</v>
      </c>
      <c r="M38" s="22">
        <f t="shared" ca="1" si="10"/>
        <v>0</v>
      </c>
      <c r="N38" s="22">
        <f t="shared" ca="1" si="10"/>
        <v>0</v>
      </c>
      <c r="O38" s="23">
        <f t="shared" ca="1" si="14"/>
        <v>15350.37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0</v>
      </c>
      <c r="E39" s="23">
        <f t="shared" ca="1" si="11"/>
        <v>0</v>
      </c>
      <c r="F39" s="22">
        <f t="shared" ref="F39:G54" ca="1" si="15">IFERROR(INDIRECT("'"&amp;$B$2&amp;"'!"&amp;ADDRESS(MATCH($B39,INDIRECT("'"&amp;$B$2&amp;"'!$B$1:$B$1095"),0),MATCH(F$5,INDIRECT("'"&amp;$B$2&amp;"'!5:5"),0))),0)</f>
        <v>0</v>
      </c>
      <c r="G39" s="22">
        <f t="shared" ca="1" si="15"/>
        <v>0</v>
      </c>
      <c r="H39" s="23">
        <f t="shared" ca="1" si="12"/>
        <v>0</v>
      </c>
      <c r="I39" s="22">
        <f t="shared" ref="I39:J54" ca="1" si="16">IFERROR(INDIRECT("'"&amp;$B$2&amp;"'!"&amp;ADDRESS(MATCH($B39,INDIRECT("'"&amp;$B$2&amp;"'!$B$1:$B$1095"),0),MATCH(I$5,INDIRECT("'"&amp;$B$2&amp;"'!5:5"),0))),0)</f>
        <v>0</v>
      </c>
      <c r="J39" s="22">
        <f t="shared" ca="1" si="16"/>
        <v>0</v>
      </c>
      <c r="K39" s="23">
        <f t="shared" ca="1" si="13"/>
        <v>0</v>
      </c>
      <c r="L39" s="22">
        <f t="shared" ref="L39:N54" ca="1" si="17">IFERROR(INDIRECT("'"&amp;$B$2&amp;"'!"&amp;ADDRESS(MATCH($B39,INDIRECT("'"&amp;$B$2&amp;"'!$B$1:$B$1095"),0),MATCH(L$5,INDIRECT("'"&amp;$B$2&amp;"'!5:5"),0))),0)</f>
        <v>0</v>
      </c>
      <c r="M39" s="22">
        <f t="shared" ca="1" si="17"/>
        <v>0</v>
      </c>
      <c r="N39" s="22">
        <f t="shared" ca="1" si="17"/>
        <v>6275.9</v>
      </c>
      <c r="O39" s="23">
        <f t="shared" ca="1" si="14"/>
        <v>6275.9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0</v>
      </c>
      <c r="E40" s="23">
        <f t="shared" ca="1" si="11"/>
        <v>0</v>
      </c>
      <c r="F40" s="22">
        <f t="shared" ca="1" si="15"/>
        <v>0</v>
      </c>
      <c r="G40" s="22">
        <f t="shared" ca="1" si="15"/>
        <v>0</v>
      </c>
      <c r="H40" s="23">
        <f t="shared" ca="1" si="12"/>
        <v>0</v>
      </c>
      <c r="I40" s="22">
        <f t="shared" ca="1" si="16"/>
        <v>0</v>
      </c>
      <c r="J40" s="22">
        <f t="shared" ca="1" si="16"/>
        <v>0</v>
      </c>
      <c r="K40" s="23">
        <f t="shared" ca="1" si="13"/>
        <v>0</v>
      </c>
      <c r="L40" s="22">
        <f t="shared" ca="1" si="17"/>
        <v>0</v>
      </c>
      <c r="M40" s="22">
        <f t="shared" ca="1" si="17"/>
        <v>0</v>
      </c>
      <c r="N40" s="22">
        <f t="shared" ca="1" si="17"/>
        <v>0</v>
      </c>
      <c r="O40" s="23">
        <f t="shared" ca="1" si="14"/>
        <v>0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23">
        <f t="shared" ca="1" si="11"/>
        <v>0</v>
      </c>
      <c r="F41" s="22">
        <f t="shared" ca="1" si="15"/>
        <v>0</v>
      </c>
      <c r="G41" s="22">
        <f t="shared" ca="1" si="15"/>
        <v>0</v>
      </c>
      <c r="H41" s="23">
        <f t="shared" ca="1" si="12"/>
        <v>0</v>
      </c>
      <c r="I41" s="22">
        <f t="shared" ca="1" si="16"/>
        <v>0</v>
      </c>
      <c r="J41" s="22">
        <f t="shared" ca="1" si="16"/>
        <v>0</v>
      </c>
      <c r="K41" s="23">
        <f t="shared" ca="1" si="13"/>
        <v>0</v>
      </c>
      <c r="L41" s="22">
        <f t="shared" ca="1" si="17"/>
        <v>0</v>
      </c>
      <c r="M41" s="22">
        <f t="shared" ca="1" si="17"/>
        <v>0</v>
      </c>
      <c r="N41" s="22">
        <f t="shared" ca="1" si="17"/>
        <v>0</v>
      </c>
      <c r="O41" s="23">
        <f t="shared" ca="1" si="14"/>
        <v>0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0</v>
      </c>
      <c r="E42" s="23">
        <f t="shared" ca="1" si="11"/>
        <v>966843.24</v>
      </c>
      <c r="F42" s="22">
        <f t="shared" ca="1" si="15"/>
        <v>0</v>
      </c>
      <c r="G42" s="22">
        <f t="shared" ca="1" si="15"/>
        <v>0</v>
      </c>
      <c r="H42" s="23">
        <f t="shared" ca="1" si="12"/>
        <v>966843.24</v>
      </c>
      <c r="I42" s="22">
        <f t="shared" ca="1" si="16"/>
        <v>0</v>
      </c>
      <c r="J42" s="22">
        <f t="shared" ca="1" si="16"/>
        <v>966843.24</v>
      </c>
      <c r="K42" s="23">
        <f t="shared" ca="1" si="13"/>
        <v>0</v>
      </c>
      <c r="L42" s="22">
        <f t="shared" ca="1" si="17"/>
        <v>0</v>
      </c>
      <c r="M42" s="22">
        <f t="shared" ca="1" si="17"/>
        <v>0</v>
      </c>
      <c r="N42" s="22">
        <f t="shared" ca="1" si="17"/>
        <v>1307.1199999999999</v>
      </c>
      <c r="O42" s="23">
        <f t="shared" ca="1" si="14"/>
        <v>968150.36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0</v>
      </c>
      <c r="E43" s="23">
        <f t="shared" ca="1" si="11"/>
        <v>415453.39999999997</v>
      </c>
      <c r="F43" s="22">
        <f t="shared" ca="1" si="15"/>
        <v>0</v>
      </c>
      <c r="G43" s="22">
        <f t="shared" ca="1" si="15"/>
        <v>0</v>
      </c>
      <c r="H43" s="23">
        <f t="shared" ca="1" si="12"/>
        <v>415453.39999999997</v>
      </c>
      <c r="I43" s="22">
        <f t="shared" ca="1" si="16"/>
        <v>5354.1000000000022</v>
      </c>
      <c r="J43" s="22">
        <f t="shared" ca="1" si="16"/>
        <v>410099.3</v>
      </c>
      <c r="K43" s="23">
        <f t="shared" ca="1" si="13"/>
        <v>0</v>
      </c>
      <c r="L43" s="22">
        <f t="shared" ca="1" si="17"/>
        <v>0</v>
      </c>
      <c r="M43" s="22">
        <f t="shared" ca="1" si="17"/>
        <v>0</v>
      </c>
      <c r="N43" s="22">
        <f t="shared" ca="1" si="17"/>
        <v>7665.8300000000008</v>
      </c>
      <c r="O43" s="23">
        <f t="shared" ca="1" si="14"/>
        <v>423119.23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23">
        <f t="shared" ca="1" si="11"/>
        <v>0</v>
      </c>
      <c r="F44" s="22">
        <f t="shared" ca="1" si="15"/>
        <v>0</v>
      </c>
      <c r="G44" s="22">
        <f t="shared" ca="1" si="15"/>
        <v>0</v>
      </c>
      <c r="H44" s="23">
        <f t="shared" ca="1" si="12"/>
        <v>0</v>
      </c>
      <c r="I44" s="22">
        <f t="shared" ca="1" si="16"/>
        <v>0</v>
      </c>
      <c r="J44" s="22">
        <f t="shared" ca="1" si="16"/>
        <v>0</v>
      </c>
      <c r="K44" s="23">
        <f t="shared" ca="1" si="13"/>
        <v>0</v>
      </c>
      <c r="L44" s="22">
        <f t="shared" ca="1" si="17"/>
        <v>0</v>
      </c>
      <c r="M44" s="22">
        <f t="shared" ca="1" si="17"/>
        <v>0</v>
      </c>
      <c r="N44" s="22">
        <f t="shared" ca="1" si="17"/>
        <v>0</v>
      </c>
      <c r="O44" s="23">
        <f t="shared" ca="1" si="14"/>
        <v>0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0</v>
      </c>
      <c r="E45" s="23">
        <f t="shared" ca="1" si="11"/>
        <v>0</v>
      </c>
      <c r="F45" s="22">
        <f t="shared" ca="1" si="15"/>
        <v>0</v>
      </c>
      <c r="G45" s="22">
        <f t="shared" ca="1" si="15"/>
        <v>0</v>
      </c>
      <c r="H45" s="23">
        <f t="shared" ca="1" si="12"/>
        <v>0</v>
      </c>
      <c r="I45" s="22">
        <f t="shared" ca="1" si="16"/>
        <v>0</v>
      </c>
      <c r="J45" s="22">
        <f t="shared" ca="1" si="16"/>
        <v>0</v>
      </c>
      <c r="K45" s="23">
        <f t="shared" ca="1" si="13"/>
        <v>0</v>
      </c>
      <c r="L45" s="22">
        <f t="shared" ca="1" si="17"/>
        <v>0</v>
      </c>
      <c r="M45" s="22">
        <f t="shared" ca="1" si="17"/>
        <v>0</v>
      </c>
      <c r="N45" s="22">
        <f t="shared" ca="1" si="17"/>
        <v>1861.23</v>
      </c>
      <c r="O45" s="23">
        <f t="shared" ca="1" si="14"/>
        <v>1861.23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0</v>
      </c>
      <c r="E46" s="23">
        <f t="shared" ca="1" si="11"/>
        <v>0</v>
      </c>
      <c r="F46" s="22">
        <f t="shared" ca="1" si="15"/>
        <v>0</v>
      </c>
      <c r="G46" s="22">
        <f t="shared" ca="1" si="15"/>
        <v>0</v>
      </c>
      <c r="H46" s="23">
        <f t="shared" ca="1" si="12"/>
        <v>0</v>
      </c>
      <c r="I46" s="22">
        <f t="shared" ca="1" si="16"/>
        <v>0</v>
      </c>
      <c r="J46" s="22">
        <f t="shared" ca="1" si="16"/>
        <v>0</v>
      </c>
      <c r="K46" s="23">
        <f t="shared" ca="1" si="13"/>
        <v>0</v>
      </c>
      <c r="L46" s="22">
        <f t="shared" ca="1" si="17"/>
        <v>0</v>
      </c>
      <c r="M46" s="22">
        <f t="shared" ca="1" si="17"/>
        <v>0</v>
      </c>
      <c r="N46" s="22">
        <f t="shared" ca="1" si="17"/>
        <v>0</v>
      </c>
      <c r="O46" s="23">
        <f t="shared" ca="1" si="14"/>
        <v>0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23">
        <f t="shared" ca="1" si="11"/>
        <v>0</v>
      </c>
      <c r="F47" s="22">
        <f t="shared" ca="1" si="15"/>
        <v>0</v>
      </c>
      <c r="G47" s="22">
        <f t="shared" ca="1" si="15"/>
        <v>0</v>
      </c>
      <c r="H47" s="23">
        <f t="shared" ca="1" si="12"/>
        <v>0</v>
      </c>
      <c r="I47" s="22">
        <f t="shared" ca="1" si="16"/>
        <v>0</v>
      </c>
      <c r="J47" s="22">
        <f t="shared" ca="1" si="16"/>
        <v>0</v>
      </c>
      <c r="K47" s="23">
        <f t="shared" ca="1" si="13"/>
        <v>0</v>
      </c>
      <c r="L47" s="22">
        <f t="shared" ca="1" si="17"/>
        <v>0</v>
      </c>
      <c r="M47" s="22">
        <f t="shared" ca="1" si="17"/>
        <v>0</v>
      </c>
      <c r="N47" s="22">
        <f t="shared" ca="1" si="17"/>
        <v>0</v>
      </c>
      <c r="O47" s="23">
        <f t="shared" ca="1" si="14"/>
        <v>0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23">
        <f t="shared" ca="1" si="11"/>
        <v>0</v>
      </c>
      <c r="F48" s="22">
        <f t="shared" ca="1" si="15"/>
        <v>0</v>
      </c>
      <c r="G48" s="22">
        <f t="shared" ca="1" si="15"/>
        <v>0</v>
      </c>
      <c r="H48" s="23">
        <f t="shared" ca="1" si="12"/>
        <v>0</v>
      </c>
      <c r="I48" s="22">
        <f t="shared" ca="1" si="16"/>
        <v>0</v>
      </c>
      <c r="J48" s="22">
        <f t="shared" ca="1" si="16"/>
        <v>0</v>
      </c>
      <c r="K48" s="23">
        <f t="shared" ca="1" si="13"/>
        <v>0</v>
      </c>
      <c r="L48" s="22">
        <f t="shared" ca="1" si="17"/>
        <v>0</v>
      </c>
      <c r="M48" s="22">
        <f t="shared" ca="1" si="17"/>
        <v>0</v>
      </c>
      <c r="N48" s="22">
        <f t="shared" ca="1" si="17"/>
        <v>0</v>
      </c>
      <c r="O48" s="23">
        <f t="shared" ca="1" si="14"/>
        <v>0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110</v>
      </c>
      <c r="E49" s="23">
        <f t="shared" ca="1" si="11"/>
        <v>7946571.1000010315</v>
      </c>
      <c r="F49" s="22">
        <f t="shared" ca="1" si="15"/>
        <v>2635.79</v>
      </c>
      <c r="G49" s="22">
        <f t="shared" ca="1" si="15"/>
        <v>0</v>
      </c>
      <c r="H49" s="23">
        <f t="shared" ca="1" si="12"/>
        <v>7862166.2300010296</v>
      </c>
      <c r="I49" s="22">
        <f t="shared" ca="1" si="16"/>
        <v>0</v>
      </c>
      <c r="J49" s="22">
        <f t="shared" ca="1" si="16"/>
        <v>7862166.2300010296</v>
      </c>
      <c r="K49" s="23">
        <f t="shared" ca="1" si="13"/>
        <v>81769.080000002286</v>
      </c>
      <c r="L49" s="22">
        <f t="shared" ca="1" si="17"/>
        <v>15653.29</v>
      </c>
      <c r="M49" s="22">
        <f t="shared" ca="1" si="17"/>
        <v>66115.790000002293</v>
      </c>
      <c r="N49" s="22">
        <f t="shared" ca="1" si="17"/>
        <v>1568062.22</v>
      </c>
      <c r="O49" s="23">
        <f t="shared" ca="1" si="14"/>
        <v>9514743.3200010322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23">
        <f t="shared" ca="1" si="11"/>
        <v>0</v>
      </c>
      <c r="F50" s="22">
        <f t="shared" ca="1" si="15"/>
        <v>0</v>
      </c>
      <c r="G50" s="22">
        <f t="shared" ca="1" si="15"/>
        <v>0</v>
      </c>
      <c r="H50" s="23">
        <f t="shared" ca="1" si="12"/>
        <v>0</v>
      </c>
      <c r="I50" s="22">
        <f t="shared" ca="1" si="16"/>
        <v>0</v>
      </c>
      <c r="J50" s="22">
        <f t="shared" ca="1" si="16"/>
        <v>0</v>
      </c>
      <c r="K50" s="23">
        <f t="shared" ca="1" si="13"/>
        <v>0</v>
      </c>
      <c r="L50" s="22">
        <f t="shared" ca="1" si="17"/>
        <v>0</v>
      </c>
      <c r="M50" s="22">
        <f t="shared" ca="1" si="17"/>
        <v>0</v>
      </c>
      <c r="N50" s="22">
        <f t="shared" ca="1" si="17"/>
        <v>0</v>
      </c>
      <c r="O50" s="23">
        <f t="shared" ca="1" si="14"/>
        <v>0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0</v>
      </c>
      <c r="E51" s="23">
        <f t="shared" ca="1" si="11"/>
        <v>0</v>
      </c>
      <c r="F51" s="22">
        <f t="shared" ca="1" si="15"/>
        <v>0</v>
      </c>
      <c r="G51" s="22">
        <f t="shared" ca="1" si="15"/>
        <v>0</v>
      </c>
      <c r="H51" s="23">
        <f t="shared" ca="1" si="12"/>
        <v>0</v>
      </c>
      <c r="I51" s="22">
        <f t="shared" ca="1" si="16"/>
        <v>0</v>
      </c>
      <c r="J51" s="22">
        <f t="shared" ca="1" si="16"/>
        <v>0</v>
      </c>
      <c r="K51" s="23">
        <f t="shared" ca="1" si="13"/>
        <v>0</v>
      </c>
      <c r="L51" s="22">
        <f t="shared" ca="1" si="17"/>
        <v>0</v>
      </c>
      <c r="M51" s="22">
        <f t="shared" ca="1" si="17"/>
        <v>0</v>
      </c>
      <c r="N51" s="22">
        <f t="shared" ca="1" si="17"/>
        <v>275.3</v>
      </c>
      <c r="O51" s="23">
        <f t="shared" ca="1" si="14"/>
        <v>275.3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0</v>
      </c>
      <c r="E52" s="23">
        <f t="shared" ca="1" si="11"/>
        <v>0</v>
      </c>
      <c r="F52" s="22">
        <f t="shared" ca="1" si="15"/>
        <v>0</v>
      </c>
      <c r="G52" s="22">
        <f t="shared" ca="1" si="15"/>
        <v>0</v>
      </c>
      <c r="H52" s="23">
        <f t="shared" ca="1" si="12"/>
        <v>0</v>
      </c>
      <c r="I52" s="22">
        <f t="shared" ca="1" si="16"/>
        <v>0</v>
      </c>
      <c r="J52" s="22">
        <f t="shared" ca="1" si="16"/>
        <v>0</v>
      </c>
      <c r="K52" s="23">
        <f t="shared" ca="1" si="13"/>
        <v>0</v>
      </c>
      <c r="L52" s="22">
        <f t="shared" ca="1" si="17"/>
        <v>0</v>
      </c>
      <c r="M52" s="22">
        <f t="shared" ca="1" si="17"/>
        <v>0</v>
      </c>
      <c r="N52" s="22">
        <f t="shared" ca="1" si="17"/>
        <v>3069</v>
      </c>
      <c r="O52" s="23">
        <f t="shared" ca="1" si="14"/>
        <v>3069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27456.7</v>
      </c>
      <c r="E53" s="23">
        <f t="shared" ca="1" si="11"/>
        <v>0</v>
      </c>
      <c r="F53" s="22">
        <f t="shared" ca="1" si="15"/>
        <v>0</v>
      </c>
      <c r="G53" s="22">
        <f t="shared" ca="1" si="15"/>
        <v>0</v>
      </c>
      <c r="H53" s="23">
        <f t="shared" ca="1" si="12"/>
        <v>0</v>
      </c>
      <c r="I53" s="22">
        <f t="shared" ca="1" si="16"/>
        <v>0</v>
      </c>
      <c r="J53" s="22">
        <f t="shared" ca="1" si="16"/>
        <v>0</v>
      </c>
      <c r="K53" s="23">
        <f t="shared" ca="1" si="13"/>
        <v>0</v>
      </c>
      <c r="L53" s="22">
        <f t="shared" ca="1" si="17"/>
        <v>0</v>
      </c>
      <c r="M53" s="22">
        <f t="shared" ca="1" si="17"/>
        <v>0</v>
      </c>
      <c r="N53" s="22">
        <f t="shared" ca="1" si="17"/>
        <v>0</v>
      </c>
      <c r="O53" s="23">
        <f t="shared" ca="1" si="14"/>
        <v>27456.7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23">
        <f t="shared" ca="1" si="11"/>
        <v>0</v>
      </c>
      <c r="F54" s="22">
        <f t="shared" ca="1" si="15"/>
        <v>0</v>
      </c>
      <c r="G54" s="22">
        <f t="shared" ca="1" si="15"/>
        <v>0</v>
      </c>
      <c r="H54" s="23">
        <f t="shared" ca="1" si="12"/>
        <v>0</v>
      </c>
      <c r="I54" s="22">
        <f t="shared" ca="1" si="16"/>
        <v>0</v>
      </c>
      <c r="J54" s="22">
        <f t="shared" ca="1" si="16"/>
        <v>0</v>
      </c>
      <c r="K54" s="23">
        <f t="shared" ca="1" si="13"/>
        <v>0</v>
      </c>
      <c r="L54" s="22">
        <f t="shared" ca="1" si="17"/>
        <v>0</v>
      </c>
      <c r="M54" s="22">
        <f t="shared" ca="1" si="17"/>
        <v>0</v>
      </c>
      <c r="N54" s="22">
        <f t="shared" ca="1" si="17"/>
        <v>0</v>
      </c>
      <c r="O54" s="23">
        <f t="shared" ca="1" si="14"/>
        <v>0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23">
        <f t="shared" ca="1" si="11"/>
        <v>862391055.38</v>
      </c>
      <c r="F55" s="22">
        <f t="shared" ref="F55:G70" ca="1" si="18">IFERROR(INDIRECT("'"&amp;$B$2&amp;"'!"&amp;ADDRESS(MATCH($B55,INDIRECT("'"&amp;$B$2&amp;"'!$B$1:$B$1095"),0),MATCH(F$5,INDIRECT("'"&amp;$B$2&amp;"'!5:5"),0))),0)</f>
        <v>0</v>
      </c>
      <c r="G55" s="22">
        <f t="shared" ca="1" si="18"/>
        <v>0</v>
      </c>
      <c r="H55" s="23">
        <f t="shared" ca="1" si="12"/>
        <v>243581.43</v>
      </c>
      <c r="I55" s="22">
        <f t="shared" ref="I55:J70" ca="1" si="19">IFERROR(INDIRECT("'"&amp;$B$2&amp;"'!"&amp;ADDRESS(MATCH($B55,INDIRECT("'"&amp;$B$2&amp;"'!$B$1:$B$1095"),0),MATCH(I$5,INDIRECT("'"&amp;$B$2&amp;"'!5:5"),0))),0)</f>
        <v>16178.9</v>
      </c>
      <c r="J55" s="22">
        <f t="shared" ca="1" si="19"/>
        <v>227402.53</v>
      </c>
      <c r="K55" s="23">
        <f t="shared" ca="1" si="13"/>
        <v>862147473.95000005</v>
      </c>
      <c r="L55" s="22">
        <f t="shared" ref="L55:N70" ca="1" si="20">IFERROR(INDIRECT("'"&amp;$B$2&amp;"'!"&amp;ADDRESS(MATCH($B55,INDIRECT("'"&amp;$B$2&amp;"'!$B$1:$B$1095"),0),MATCH(L$5,INDIRECT("'"&amp;$B$2&amp;"'!5:5"),0))),0)</f>
        <v>71459.63</v>
      </c>
      <c r="M55" s="22">
        <f t="shared" ca="1" si="20"/>
        <v>862076014.32000005</v>
      </c>
      <c r="N55" s="22">
        <f t="shared" ca="1" si="20"/>
        <v>0</v>
      </c>
      <c r="O55" s="23">
        <f t="shared" ca="1" si="14"/>
        <v>862391055.38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23">
        <f t="shared" ca="1" si="11"/>
        <v>4851805048.7495117</v>
      </c>
      <c r="F56" s="22">
        <f t="shared" ca="1" si="18"/>
        <v>10143760.27999999</v>
      </c>
      <c r="G56" s="22">
        <f t="shared" ca="1" si="18"/>
        <v>0</v>
      </c>
      <c r="H56" s="23">
        <f t="shared" ca="1" si="12"/>
        <v>2045402526.4679942</v>
      </c>
      <c r="I56" s="22">
        <f t="shared" ca="1" si="19"/>
        <v>1616698.0499999998</v>
      </c>
      <c r="J56" s="22">
        <f t="shared" ca="1" si="19"/>
        <v>2043785828.4179943</v>
      </c>
      <c r="K56" s="23">
        <f t="shared" ca="1" si="13"/>
        <v>2796258762.0015178</v>
      </c>
      <c r="L56" s="22">
        <f t="shared" ca="1" si="20"/>
        <v>12111452.090000002</v>
      </c>
      <c r="M56" s="22">
        <f t="shared" ca="1" si="20"/>
        <v>2784147309.9115176</v>
      </c>
      <c r="N56" s="22">
        <f t="shared" ca="1" si="20"/>
        <v>0</v>
      </c>
      <c r="O56" s="23">
        <f t="shared" ca="1" si="14"/>
        <v>4851805048.7495117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363.48571428571427</v>
      </c>
      <c r="E57" s="23">
        <f t="shared" ca="1" si="11"/>
        <v>0</v>
      </c>
      <c r="F57" s="22">
        <f t="shared" ca="1" si="18"/>
        <v>0</v>
      </c>
      <c r="G57" s="22">
        <f t="shared" ca="1" si="18"/>
        <v>0</v>
      </c>
      <c r="H57" s="23">
        <f t="shared" ca="1" si="12"/>
        <v>0</v>
      </c>
      <c r="I57" s="22">
        <f t="shared" ca="1" si="19"/>
        <v>0</v>
      </c>
      <c r="J57" s="22">
        <f t="shared" ca="1" si="19"/>
        <v>0</v>
      </c>
      <c r="K57" s="23">
        <f t="shared" ca="1" si="13"/>
        <v>0</v>
      </c>
      <c r="L57" s="22">
        <f t="shared" ca="1" si="20"/>
        <v>0</v>
      </c>
      <c r="M57" s="22">
        <f t="shared" ca="1" si="20"/>
        <v>0</v>
      </c>
      <c r="N57" s="22">
        <f t="shared" ca="1" si="20"/>
        <v>0</v>
      </c>
      <c r="O57" s="23">
        <f t="shared" ca="1" si="14"/>
        <v>363.48571428571427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23">
        <f t="shared" ca="1" si="11"/>
        <v>10209189.849999998</v>
      </c>
      <c r="F58" s="22">
        <f t="shared" ca="1" si="18"/>
        <v>0</v>
      </c>
      <c r="G58" s="22">
        <f t="shared" ca="1" si="18"/>
        <v>0</v>
      </c>
      <c r="H58" s="23">
        <f t="shared" ca="1" si="12"/>
        <v>-1812445.4400000004</v>
      </c>
      <c r="I58" s="22">
        <f t="shared" ca="1" si="19"/>
        <v>14954.630000000001</v>
      </c>
      <c r="J58" s="22">
        <f t="shared" ca="1" si="19"/>
        <v>-1827400.0700000003</v>
      </c>
      <c r="K58" s="23">
        <f t="shared" ca="1" si="13"/>
        <v>12021635.289999999</v>
      </c>
      <c r="L58" s="22">
        <f t="shared" ca="1" si="20"/>
        <v>4593543.3899999997</v>
      </c>
      <c r="M58" s="22">
        <f t="shared" ca="1" si="20"/>
        <v>7428091.9000000004</v>
      </c>
      <c r="N58" s="22">
        <f t="shared" ca="1" si="20"/>
        <v>205917.50000000003</v>
      </c>
      <c r="O58" s="23">
        <f t="shared" ca="1" si="14"/>
        <v>10415107.349999998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23">
        <f t="shared" ca="1" si="11"/>
        <v>0</v>
      </c>
      <c r="F59" s="22">
        <f t="shared" ca="1" si="18"/>
        <v>0</v>
      </c>
      <c r="G59" s="22">
        <f t="shared" ca="1" si="18"/>
        <v>0</v>
      </c>
      <c r="H59" s="23">
        <f t="shared" ca="1" si="12"/>
        <v>0</v>
      </c>
      <c r="I59" s="22">
        <f t="shared" ca="1" si="19"/>
        <v>0</v>
      </c>
      <c r="J59" s="22">
        <f t="shared" ca="1" si="19"/>
        <v>0</v>
      </c>
      <c r="K59" s="23">
        <f t="shared" ca="1" si="13"/>
        <v>0</v>
      </c>
      <c r="L59" s="22">
        <f t="shared" ca="1" si="20"/>
        <v>0</v>
      </c>
      <c r="M59" s="22">
        <f t="shared" ca="1" si="20"/>
        <v>0</v>
      </c>
      <c r="N59" s="22">
        <f t="shared" ca="1" si="20"/>
        <v>0</v>
      </c>
      <c r="O59" s="23">
        <f t="shared" ca="1" si="14"/>
        <v>0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23">
        <f t="shared" ca="1" si="11"/>
        <v>0</v>
      </c>
      <c r="F60" s="22">
        <f t="shared" ca="1" si="18"/>
        <v>0</v>
      </c>
      <c r="G60" s="22">
        <f t="shared" ca="1" si="18"/>
        <v>0</v>
      </c>
      <c r="H60" s="23">
        <f t="shared" ca="1" si="12"/>
        <v>0</v>
      </c>
      <c r="I60" s="22">
        <f t="shared" ca="1" si="19"/>
        <v>0</v>
      </c>
      <c r="J60" s="22">
        <f t="shared" ca="1" si="19"/>
        <v>0</v>
      </c>
      <c r="K60" s="23">
        <f t="shared" ca="1" si="13"/>
        <v>0</v>
      </c>
      <c r="L60" s="22">
        <f t="shared" ca="1" si="20"/>
        <v>0</v>
      </c>
      <c r="M60" s="22">
        <f t="shared" ca="1" si="20"/>
        <v>0</v>
      </c>
      <c r="N60" s="22">
        <f t="shared" ca="1" si="20"/>
        <v>0</v>
      </c>
      <c r="O60" s="23">
        <f t="shared" ca="1" si="14"/>
        <v>0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23">
        <f t="shared" ca="1" si="11"/>
        <v>0</v>
      </c>
      <c r="F61" s="22">
        <f t="shared" ca="1" si="18"/>
        <v>0</v>
      </c>
      <c r="G61" s="22">
        <f t="shared" ca="1" si="18"/>
        <v>0</v>
      </c>
      <c r="H61" s="23">
        <f t="shared" ca="1" si="12"/>
        <v>0</v>
      </c>
      <c r="I61" s="22">
        <f t="shared" ca="1" si="19"/>
        <v>0</v>
      </c>
      <c r="J61" s="22">
        <f t="shared" ca="1" si="19"/>
        <v>0</v>
      </c>
      <c r="K61" s="23">
        <f t="shared" ca="1" si="13"/>
        <v>0</v>
      </c>
      <c r="L61" s="22">
        <f t="shared" ca="1" si="20"/>
        <v>0</v>
      </c>
      <c r="M61" s="22">
        <f t="shared" ca="1" si="20"/>
        <v>0</v>
      </c>
      <c r="N61" s="22">
        <f t="shared" ca="1" si="20"/>
        <v>0</v>
      </c>
      <c r="O61" s="23">
        <f t="shared" ca="1" si="14"/>
        <v>0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23">
        <f t="shared" ca="1" si="11"/>
        <v>0</v>
      </c>
      <c r="F62" s="22">
        <f t="shared" ca="1" si="18"/>
        <v>0</v>
      </c>
      <c r="G62" s="22">
        <f t="shared" ca="1" si="18"/>
        <v>0</v>
      </c>
      <c r="H62" s="23">
        <f t="shared" ca="1" si="12"/>
        <v>0</v>
      </c>
      <c r="I62" s="22">
        <f t="shared" ca="1" si="19"/>
        <v>0</v>
      </c>
      <c r="J62" s="22">
        <f t="shared" ca="1" si="19"/>
        <v>0</v>
      </c>
      <c r="K62" s="23">
        <f t="shared" ca="1" si="13"/>
        <v>0</v>
      </c>
      <c r="L62" s="22">
        <f t="shared" ca="1" si="20"/>
        <v>0</v>
      </c>
      <c r="M62" s="22">
        <f t="shared" ca="1" si="20"/>
        <v>0</v>
      </c>
      <c r="N62" s="22">
        <f t="shared" ca="1" si="20"/>
        <v>0</v>
      </c>
      <c r="O62" s="23">
        <f t="shared" ca="1" si="14"/>
        <v>0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23">
        <f t="shared" ca="1" si="11"/>
        <v>0</v>
      </c>
      <c r="F63" s="22">
        <f t="shared" ca="1" si="18"/>
        <v>0</v>
      </c>
      <c r="G63" s="22">
        <f t="shared" ca="1" si="18"/>
        <v>0</v>
      </c>
      <c r="H63" s="23">
        <f t="shared" ca="1" si="12"/>
        <v>0</v>
      </c>
      <c r="I63" s="22">
        <f t="shared" ca="1" si="19"/>
        <v>0</v>
      </c>
      <c r="J63" s="22">
        <f t="shared" ca="1" si="19"/>
        <v>0</v>
      </c>
      <c r="K63" s="23">
        <f t="shared" ca="1" si="13"/>
        <v>0</v>
      </c>
      <c r="L63" s="22">
        <f t="shared" ca="1" si="20"/>
        <v>0</v>
      </c>
      <c r="M63" s="22">
        <f t="shared" ca="1" si="20"/>
        <v>0</v>
      </c>
      <c r="N63" s="22">
        <f t="shared" ca="1" si="20"/>
        <v>0</v>
      </c>
      <c r="O63" s="23">
        <f t="shared" ca="1" si="14"/>
        <v>0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23">
        <f t="shared" ca="1" si="11"/>
        <v>0</v>
      </c>
      <c r="F64" s="22">
        <f t="shared" ca="1" si="18"/>
        <v>0</v>
      </c>
      <c r="G64" s="22">
        <f t="shared" ca="1" si="18"/>
        <v>0</v>
      </c>
      <c r="H64" s="23">
        <f t="shared" ca="1" si="12"/>
        <v>0</v>
      </c>
      <c r="I64" s="22">
        <f t="shared" ca="1" si="19"/>
        <v>0</v>
      </c>
      <c r="J64" s="22">
        <f t="shared" ca="1" si="19"/>
        <v>0</v>
      </c>
      <c r="K64" s="23">
        <f t="shared" ca="1" si="13"/>
        <v>0</v>
      </c>
      <c r="L64" s="22">
        <f t="shared" ca="1" si="20"/>
        <v>0</v>
      </c>
      <c r="M64" s="22">
        <f t="shared" ca="1" si="20"/>
        <v>0</v>
      </c>
      <c r="N64" s="22">
        <f t="shared" ca="1" si="20"/>
        <v>0</v>
      </c>
      <c r="O64" s="23">
        <f t="shared" ca="1" si="14"/>
        <v>0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23">
        <f t="shared" ca="1" si="11"/>
        <v>0</v>
      </c>
      <c r="F65" s="22">
        <f t="shared" ca="1" si="18"/>
        <v>0</v>
      </c>
      <c r="G65" s="22">
        <f t="shared" ca="1" si="18"/>
        <v>0</v>
      </c>
      <c r="H65" s="23">
        <f t="shared" ca="1" si="12"/>
        <v>0</v>
      </c>
      <c r="I65" s="22">
        <f t="shared" ca="1" si="19"/>
        <v>0</v>
      </c>
      <c r="J65" s="22">
        <f t="shared" ca="1" si="19"/>
        <v>0</v>
      </c>
      <c r="K65" s="23">
        <f t="shared" ca="1" si="13"/>
        <v>0</v>
      </c>
      <c r="L65" s="22">
        <f t="shared" ca="1" si="20"/>
        <v>0</v>
      </c>
      <c r="M65" s="22">
        <f t="shared" ca="1" si="20"/>
        <v>0</v>
      </c>
      <c r="N65" s="22">
        <f t="shared" ca="1" si="20"/>
        <v>0</v>
      </c>
      <c r="O65" s="23">
        <f t="shared" ca="1" si="14"/>
        <v>0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23">
        <f t="shared" ca="1" si="11"/>
        <v>0</v>
      </c>
      <c r="F66" s="22">
        <f t="shared" ca="1" si="18"/>
        <v>0</v>
      </c>
      <c r="G66" s="22">
        <f t="shared" ca="1" si="18"/>
        <v>0</v>
      </c>
      <c r="H66" s="23">
        <f t="shared" ca="1" si="12"/>
        <v>0</v>
      </c>
      <c r="I66" s="22">
        <f t="shared" ca="1" si="19"/>
        <v>0</v>
      </c>
      <c r="J66" s="22">
        <f t="shared" ca="1" si="19"/>
        <v>0</v>
      </c>
      <c r="K66" s="23">
        <f t="shared" ca="1" si="13"/>
        <v>0</v>
      </c>
      <c r="L66" s="22">
        <f t="shared" ca="1" si="20"/>
        <v>0</v>
      </c>
      <c r="M66" s="22">
        <f t="shared" ca="1" si="20"/>
        <v>0</v>
      </c>
      <c r="N66" s="22">
        <f t="shared" ca="1" si="20"/>
        <v>0</v>
      </c>
      <c r="O66" s="23">
        <f t="shared" ca="1" si="14"/>
        <v>0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23">
        <f t="shared" ca="1" si="11"/>
        <v>0</v>
      </c>
      <c r="F67" s="22">
        <f t="shared" ca="1" si="18"/>
        <v>0</v>
      </c>
      <c r="G67" s="22">
        <f t="shared" ca="1" si="18"/>
        <v>0</v>
      </c>
      <c r="H67" s="23">
        <f t="shared" ca="1" si="12"/>
        <v>0</v>
      </c>
      <c r="I67" s="22">
        <f t="shared" ca="1" si="19"/>
        <v>0</v>
      </c>
      <c r="J67" s="22">
        <f t="shared" ca="1" si="19"/>
        <v>0</v>
      </c>
      <c r="K67" s="23">
        <f t="shared" ca="1" si="13"/>
        <v>0</v>
      </c>
      <c r="L67" s="22">
        <f t="shared" ca="1" si="20"/>
        <v>0</v>
      </c>
      <c r="M67" s="22">
        <f t="shared" ca="1" si="20"/>
        <v>0</v>
      </c>
      <c r="N67" s="22">
        <f t="shared" ca="1" si="20"/>
        <v>0</v>
      </c>
      <c r="O67" s="23">
        <f t="shared" ca="1" si="14"/>
        <v>0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23">
        <f t="shared" ca="1" si="11"/>
        <v>0</v>
      </c>
      <c r="F68" s="22">
        <f t="shared" ca="1" si="18"/>
        <v>0</v>
      </c>
      <c r="G68" s="22">
        <f t="shared" ca="1" si="18"/>
        <v>0</v>
      </c>
      <c r="H68" s="23">
        <f t="shared" ca="1" si="12"/>
        <v>0</v>
      </c>
      <c r="I68" s="22">
        <f t="shared" ca="1" si="19"/>
        <v>0</v>
      </c>
      <c r="J68" s="22">
        <f t="shared" ca="1" si="19"/>
        <v>0</v>
      </c>
      <c r="K68" s="23">
        <f t="shared" ca="1" si="13"/>
        <v>0</v>
      </c>
      <c r="L68" s="22">
        <f t="shared" ca="1" si="20"/>
        <v>0</v>
      </c>
      <c r="M68" s="22">
        <f t="shared" ca="1" si="20"/>
        <v>0</v>
      </c>
      <c r="N68" s="22">
        <f t="shared" ca="1" si="20"/>
        <v>0</v>
      </c>
      <c r="O68" s="23">
        <f t="shared" ca="1" si="14"/>
        <v>0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23">
        <f t="shared" ca="1" si="11"/>
        <v>0</v>
      </c>
      <c r="F69" s="22">
        <f t="shared" ca="1" si="18"/>
        <v>0</v>
      </c>
      <c r="G69" s="22">
        <f t="shared" ca="1" si="18"/>
        <v>0</v>
      </c>
      <c r="H69" s="23">
        <f t="shared" ca="1" si="12"/>
        <v>0</v>
      </c>
      <c r="I69" s="22">
        <f t="shared" ca="1" si="19"/>
        <v>0</v>
      </c>
      <c r="J69" s="22">
        <f t="shared" ca="1" si="19"/>
        <v>0</v>
      </c>
      <c r="K69" s="23">
        <f t="shared" ca="1" si="13"/>
        <v>0</v>
      </c>
      <c r="L69" s="22">
        <f t="shared" ca="1" si="20"/>
        <v>0</v>
      </c>
      <c r="M69" s="22">
        <f t="shared" ca="1" si="20"/>
        <v>0</v>
      </c>
      <c r="N69" s="22">
        <f t="shared" ca="1" si="20"/>
        <v>0</v>
      </c>
      <c r="O69" s="23">
        <f t="shared" ca="1" si="14"/>
        <v>0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23">
        <f t="shared" ca="1" si="11"/>
        <v>2112662.63</v>
      </c>
      <c r="F70" s="22">
        <f t="shared" ca="1" si="18"/>
        <v>0</v>
      </c>
      <c r="G70" s="22">
        <f t="shared" ca="1" si="18"/>
        <v>0</v>
      </c>
      <c r="H70" s="23">
        <f t="shared" ca="1" si="12"/>
        <v>2112662.63</v>
      </c>
      <c r="I70" s="22">
        <f t="shared" ca="1" si="19"/>
        <v>5873.1899999999951</v>
      </c>
      <c r="J70" s="22">
        <f t="shared" ca="1" si="19"/>
        <v>2106789.44</v>
      </c>
      <c r="K70" s="23">
        <f t="shared" ca="1" si="13"/>
        <v>0</v>
      </c>
      <c r="L70" s="22">
        <f t="shared" ca="1" si="20"/>
        <v>0</v>
      </c>
      <c r="M70" s="22">
        <f t="shared" ca="1" si="20"/>
        <v>0</v>
      </c>
      <c r="N70" s="22">
        <f t="shared" ca="1" si="20"/>
        <v>0</v>
      </c>
      <c r="O70" s="23">
        <f t="shared" ca="1" si="14"/>
        <v>2112662.63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21">IFERROR(INDIRECT("'"&amp;$B$2&amp;"'!"&amp;ADDRESS(MATCH($B71,INDIRECT("'"&amp;$B$2&amp;"'!$B$1:$B$1095"),0),MATCH(D$5,INDIRECT("'"&amp;$B$2&amp;"'!5:5"),0))),0)</f>
        <v>0</v>
      </c>
      <c r="E71" s="23">
        <f t="shared" ca="1" si="11"/>
        <v>0</v>
      </c>
      <c r="F71" s="22">
        <f t="shared" ref="F71:G76" ca="1" si="22">IFERROR(INDIRECT("'"&amp;$B$2&amp;"'!"&amp;ADDRESS(MATCH($B71,INDIRECT("'"&amp;$B$2&amp;"'!$B$1:$B$1095"),0),MATCH(F$5,INDIRECT("'"&amp;$B$2&amp;"'!5:5"),0))),0)</f>
        <v>0</v>
      </c>
      <c r="G71" s="22">
        <f t="shared" ca="1" si="22"/>
        <v>0</v>
      </c>
      <c r="H71" s="23">
        <f t="shared" ca="1" si="12"/>
        <v>0</v>
      </c>
      <c r="I71" s="22">
        <f t="shared" ref="I71:J76" ca="1" si="23">IFERROR(INDIRECT("'"&amp;$B$2&amp;"'!"&amp;ADDRESS(MATCH($B71,INDIRECT("'"&amp;$B$2&amp;"'!$B$1:$B$1095"),0),MATCH(I$5,INDIRECT("'"&amp;$B$2&amp;"'!5:5"),0))),0)</f>
        <v>0</v>
      </c>
      <c r="J71" s="22">
        <f t="shared" ca="1" si="23"/>
        <v>0</v>
      </c>
      <c r="K71" s="23">
        <f t="shared" ca="1" si="13"/>
        <v>0</v>
      </c>
      <c r="L71" s="22">
        <f t="shared" ref="L71:N76" ca="1" si="24">IFERROR(INDIRECT("'"&amp;$B$2&amp;"'!"&amp;ADDRESS(MATCH($B71,INDIRECT("'"&amp;$B$2&amp;"'!$B$1:$B$1095"),0),MATCH(L$5,INDIRECT("'"&amp;$B$2&amp;"'!5:5"),0))),0)</f>
        <v>0</v>
      </c>
      <c r="M71" s="22">
        <f t="shared" ca="1" si="24"/>
        <v>0</v>
      </c>
      <c r="N71" s="22">
        <f t="shared" ca="1" si="24"/>
        <v>0</v>
      </c>
      <c r="O71" s="23">
        <f t="shared" ca="1" si="14"/>
        <v>0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21"/>
        <v>0</v>
      </c>
      <c r="E72" s="23">
        <f t="shared" ca="1" si="11"/>
        <v>1166883.0900000005</v>
      </c>
      <c r="F72" s="22">
        <f t="shared" ca="1" si="22"/>
        <v>0</v>
      </c>
      <c r="G72" s="22">
        <f t="shared" ca="1" si="22"/>
        <v>0</v>
      </c>
      <c r="H72" s="23">
        <f t="shared" ca="1" si="12"/>
        <v>1166883.0900000005</v>
      </c>
      <c r="I72" s="22">
        <f t="shared" ca="1" si="23"/>
        <v>15932.66</v>
      </c>
      <c r="J72" s="22">
        <f t="shared" ca="1" si="23"/>
        <v>1150950.4300000006</v>
      </c>
      <c r="K72" s="23">
        <f t="shared" ca="1" si="13"/>
        <v>0</v>
      </c>
      <c r="L72" s="22">
        <f t="shared" ca="1" si="24"/>
        <v>0</v>
      </c>
      <c r="M72" s="22">
        <f t="shared" ca="1" si="24"/>
        <v>0</v>
      </c>
      <c r="N72" s="22">
        <f t="shared" ca="1" si="24"/>
        <v>0</v>
      </c>
      <c r="O72" s="23">
        <f t="shared" ca="1" si="14"/>
        <v>1166883.0900000005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21"/>
        <v>0</v>
      </c>
      <c r="E73" s="23">
        <f t="shared" ca="1" si="11"/>
        <v>0</v>
      </c>
      <c r="F73" s="22">
        <f t="shared" ca="1" si="22"/>
        <v>0</v>
      </c>
      <c r="G73" s="22">
        <f t="shared" ca="1" si="22"/>
        <v>0</v>
      </c>
      <c r="H73" s="23">
        <f t="shared" ca="1" si="12"/>
        <v>0</v>
      </c>
      <c r="I73" s="22">
        <f t="shared" ca="1" si="23"/>
        <v>0</v>
      </c>
      <c r="J73" s="22">
        <f t="shared" ca="1" si="23"/>
        <v>0</v>
      </c>
      <c r="K73" s="23">
        <f t="shared" ca="1" si="13"/>
        <v>0</v>
      </c>
      <c r="L73" s="22">
        <f t="shared" ca="1" si="24"/>
        <v>0</v>
      </c>
      <c r="M73" s="22">
        <f t="shared" ca="1" si="24"/>
        <v>0</v>
      </c>
      <c r="N73" s="22">
        <f t="shared" ca="1" si="24"/>
        <v>0</v>
      </c>
      <c r="O73" s="23">
        <f t="shared" ca="1" si="14"/>
        <v>0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21"/>
        <v>0</v>
      </c>
      <c r="E74" s="23">
        <f t="shared" ca="1" si="11"/>
        <v>209724229.07999933</v>
      </c>
      <c r="F74" s="22">
        <f t="shared" ca="1" si="22"/>
        <v>0</v>
      </c>
      <c r="G74" s="22">
        <f t="shared" ca="1" si="22"/>
        <v>0</v>
      </c>
      <c r="H74" s="23">
        <f t="shared" ca="1" si="12"/>
        <v>27627988.2499993</v>
      </c>
      <c r="I74" s="22">
        <f t="shared" ca="1" si="23"/>
        <v>-4112.38</v>
      </c>
      <c r="J74" s="22">
        <f t="shared" ca="1" si="23"/>
        <v>27632100.629999299</v>
      </c>
      <c r="K74" s="23">
        <f t="shared" ca="1" si="13"/>
        <v>182096240.83000001</v>
      </c>
      <c r="L74" s="22">
        <f t="shared" ca="1" si="24"/>
        <v>48531.97</v>
      </c>
      <c r="M74" s="22">
        <f t="shared" ca="1" si="24"/>
        <v>182047708.86000001</v>
      </c>
      <c r="N74" s="22">
        <f t="shared" ca="1" si="24"/>
        <v>18040.759999999991</v>
      </c>
      <c r="O74" s="23">
        <f t="shared" ca="1" si="14"/>
        <v>209742269.83999932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21"/>
        <v>0</v>
      </c>
      <c r="E75" s="23">
        <f t="shared" ca="1" si="11"/>
        <v>1593418.21</v>
      </c>
      <c r="F75" s="22">
        <f t="shared" ca="1" si="22"/>
        <v>0</v>
      </c>
      <c r="G75" s="22">
        <f t="shared" ca="1" si="22"/>
        <v>0</v>
      </c>
      <c r="H75" s="23">
        <f t="shared" ca="1" si="12"/>
        <v>1593418.21</v>
      </c>
      <c r="I75" s="22">
        <f t="shared" ca="1" si="23"/>
        <v>0</v>
      </c>
      <c r="J75" s="22">
        <f t="shared" ca="1" si="23"/>
        <v>1593418.21</v>
      </c>
      <c r="K75" s="23">
        <f t="shared" ca="1" si="13"/>
        <v>0</v>
      </c>
      <c r="L75" s="22">
        <f t="shared" ca="1" si="24"/>
        <v>0</v>
      </c>
      <c r="M75" s="22">
        <f t="shared" ca="1" si="24"/>
        <v>0</v>
      </c>
      <c r="N75" s="22">
        <f t="shared" ca="1" si="24"/>
        <v>0</v>
      </c>
      <c r="O75" s="23">
        <f ca="1">+D75+E75+N75</f>
        <v>1593418.21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21"/>
        <v>0</v>
      </c>
      <c r="E76" s="23">
        <f t="shared" ca="1" si="11"/>
        <v>0</v>
      </c>
      <c r="F76" s="22">
        <f t="shared" ca="1" si="22"/>
        <v>0</v>
      </c>
      <c r="G76" s="22">
        <f t="shared" ca="1" si="22"/>
        <v>0</v>
      </c>
      <c r="H76" s="23">
        <f t="shared" ca="1" si="12"/>
        <v>0</v>
      </c>
      <c r="I76" s="22">
        <f t="shared" ca="1" si="23"/>
        <v>0</v>
      </c>
      <c r="J76" s="22">
        <f t="shared" ca="1" si="23"/>
        <v>0</v>
      </c>
      <c r="K76" s="23">
        <f t="shared" ca="1" si="13"/>
        <v>0</v>
      </c>
      <c r="L76" s="22">
        <f t="shared" ca="1" si="24"/>
        <v>0</v>
      </c>
      <c r="M76" s="22">
        <f t="shared" ca="1" si="24"/>
        <v>0</v>
      </c>
      <c r="N76" s="22">
        <f t="shared" ca="1" si="24"/>
        <v>0</v>
      </c>
      <c r="O76" s="23">
        <f ca="1">+D76+E76+N76</f>
        <v>0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N77" ca="1" si="25">SUMIF($C$7:$C$76,"HD",D$7:D$76)</f>
        <v>139858.26047619048</v>
      </c>
      <c r="E77" s="57">
        <f t="shared" ca="1" si="25"/>
        <v>10721890284.379463</v>
      </c>
      <c r="F77" s="57">
        <f t="shared" ca="1" si="25"/>
        <v>10174512.739999991</v>
      </c>
      <c r="G77" s="57">
        <f t="shared" ca="1" si="25"/>
        <v>219405.04</v>
      </c>
      <c r="H77" s="57">
        <f t="shared" ca="1" si="25"/>
        <v>3193542606.287991</v>
      </c>
      <c r="I77" s="57">
        <f t="shared" ca="1" si="25"/>
        <v>36905629.200903088</v>
      </c>
      <c r="J77" s="57">
        <f t="shared" ca="1" si="25"/>
        <v>3156636977.0870876</v>
      </c>
      <c r="K77" s="57">
        <f t="shared" ca="1" si="25"/>
        <v>7517953760.3114719</v>
      </c>
      <c r="L77" s="57">
        <f t="shared" ca="1" si="25"/>
        <v>90098359.342365101</v>
      </c>
      <c r="M77" s="57">
        <f t="shared" ca="1" si="25"/>
        <v>7427855400.9691067</v>
      </c>
      <c r="N77" s="57">
        <f t="shared" ca="1" si="25"/>
        <v>17525302.34812177</v>
      </c>
      <c r="O77" s="23">
        <f ca="1">+D77+E77+N77</f>
        <v>10739555444.988062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363.48571428571427</v>
      </c>
      <c r="E78" s="57">
        <f t="shared" ref="E78:N78" ca="1" si="26">SUMIF($C$7:$C$76,"H",E$7:E$76)+SUMIF($C$7:$C$76,"E",E$7:E$76)</f>
        <v>224806382.85999933</v>
      </c>
      <c r="F78" s="57">
        <f t="shared" ca="1" si="26"/>
        <v>0</v>
      </c>
      <c r="G78" s="57">
        <f t="shared" ca="1" si="26"/>
        <v>0</v>
      </c>
      <c r="H78" s="57">
        <f t="shared" ca="1" si="26"/>
        <v>30688506.739999298</v>
      </c>
      <c r="I78" s="57">
        <f t="shared" ca="1" si="26"/>
        <v>32648.099999999995</v>
      </c>
      <c r="J78" s="57">
        <f t="shared" ca="1" si="26"/>
        <v>30655858.6399993</v>
      </c>
      <c r="K78" s="57">
        <f t="shared" ca="1" si="26"/>
        <v>194117876.12</v>
      </c>
      <c r="L78" s="57">
        <f t="shared" ca="1" si="26"/>
        <v>4642075.3599999994</v>
      </c>
      <c r="M78" s="57">
        <f t="shared" ca="1" si="26"/>
        <v>189475800.76000002</v>
      </c>
      <c r="N78" s="57">
        <f t="shared" ca="1" si="26"/>
        <v>223958.26</v>
      </c>
      <c r="O78" s="23">
        <f ca="1">+D78+E78+N78</f>
        <v>225030704.60571361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140221.7461904762</v>
      </c>
      <c r="E79" s="57">
        <f t="shared" ref="E79:N79" ca="1" si="27">E77+E78</f>
        <v>10946696667.239462</v>
      </c>
      <c r="F79" s="57">
        <f t="shared" ca="1" si="27"/>
        <v>10174512.739999991</v>
      </c>
      <c r="G79" s="57">
        <f t="shared" ca="1" si="27"/>
        <v>219405.04</v>
      </c>
      <c r="H79" s="57">
        <f t="shared" ca="1" si="27"/>
        <v>3224231113.0279903</v>
      </c>
      <c r="I79" s="57">
        <f t="shared" ca="1" si="27"/>
        <v>36938277.300903089</v>
      </c>
      <c r="J79" s="57">
        <f t="shared" ca="1" si="27"/>
        <v>3187292835.727087</v>
      </c>
      <c r="K79" s="57">
        <f t="shared" ca="1" si="27"/>
        <v>7712071636.4314718</v>
      </c>
      <c r="L79" s="57">
        <f t="shared" ca="1" si="27"/>
        <v>94740434.7023651</v>
      </c>
      <c r="M79" s="57">
        <f t="shared" ca="1" si="27"/>
        <v>7617331201.7291069</v>
      </c>
      <c r="N79" s="57">
        <f t="shared" ca="1" si="27"/>
        <v>17749260.608121771</v>
      </c>
      <c r="O79" s="23">
        <f ca="1">+D79+E79+N79</f>
        <v>10964586149.593775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5B3C4FD2-575F-4A0C-A289-E6AD8854D3B7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217D-2E57-4911-8F11-0906B5C0CDBA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6" width="15.7109375" style="3" customWidth="1"/>
    <col min="7" max="7" width="15.855468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322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717</v>
      </c>
      <c r="E5" s="10">
        <v>737</v>
      </c>
      <c r="F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30</v>
      </c>
      <c r="E6" s="72" t="s">
        <v>31</v>
      </c>
      <c r="F6" s="71" t="s">
        <v>323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E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3">
        <f t="shared" ref="F7:F22" ca="1" si="1">+SUM(D7:E7)</f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74342690.370000005</v>
      </c>
      <c r="E8" s="22">
        <f t="shared" ca="1" si="0"/>
        <v>0</v>
      </c>
      <c r="F8" s="23">
        <f t="shared" ca="1" si="1"/>
        <v>74342690.370000005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1467105.8699999999</v>
      </c>
      <c r="E9" s="22">
        <f t="shared" ca="1" si="0"/>
        <v>0</v>
      </c>
      <c r="F9" s="23">
        <f t="shared" ca="1" si="1"/>
        <v>1467105.8699999999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9270604.9100000039</v>
      </c>
      <c r="E10" s="22">
        <f t="shared" ca="1" si="0"/>
        <v>0</v>
      </c>
      <c r="F10" s="23">
        <f t="shared" ca="1" si="1"/>
        <v>9270604.9100000039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14296252.68</v>
      </c>
      <c r="E11" s="22">
        <f t="shared" ca="1" si="0"/>
        <v>0</v>
      </c>
      <c r="F11" s="23">
        <f t="shared" ca="1" si="1"/>
        <v>14296252.68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3">
        <f t="shared" ca="1" si="1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2031350.85</v>
      </c>
      <c r="E13" s="22">
        <f t="shared" ca="1" si="0"/>
        <v>0</v>
      </c>
      <c r="F13" s="23">
        <f t="shared" ca="1" si="1"/>
        <v>2031350.85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14436552.220000034</v>
      </c>
      <c r="E14" s="22">
        <f t="shared" ca="1" si="0"/>
        <v>0</v>
      </c>
      <c r="F14" s="23">
        <f t="shared" ca="1" si="1"/>
        <v>14436552.220000034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3">
        <f t="shared" ca="1" si="1"/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3">
        <f t="shared" ca="1" si="1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1603882</v>
      </c>
      <c r="E17" s="22">
        <f t="shared" ca="1" si="0"/>
        <v>0</v>
      </c>
      <c r="F17" s="23">
        <f t="shared" ca="1" si="1"/>
        <v>1603882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3">
        <f t="shared" ca="1" si="1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3">
        <f t="shared" ca="1" si="1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1376168.55</v>
      </c>
      <c r="E20" s="22">
        <f t="shared" ca="1" si="0"/>
        <v>0</v>
      </c>
      <c r="F20" s="23">
        <f t="shared" ca="1" si="1"/>
        <v>1376168.55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50567315.840000004</v>
      </c>
      <c r="E21" s="22">
        <f t="shared" ca="1" si="0"/>
        <v>0</v>
      </c>
      <c r="F21" s="23">
        <f t="shared" ca="1" si="1"/>
        <v>50567315.840000004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62600539.32</v>
      </c>
      <c r="E22" s="22">
        <f t="shared" ca="1" si="0"/>
        <v>0</v>
      </c>
      <c r="F22" s="23">
        <f t="shared" ca="1" si="1"/>
        <v>62600539.32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E38" ca="1" si="2">IFERROR(INDIRECT("'"&amp;$B$2&amp;"'!"&amp;ADDRESS(MATCH($B23,INDIRECT("'"&amp;$B$2&amp;"'!$B$1:$B$1095"),0),MATCH(D$5,INDIRECT("'"&amp;$B$2&amp;"'!5:5"),0))),0)</f>
        <v>1102020.3500000003</v>
      </c>
      <c r="E23" s="22">
        <f t="shared" ca="1" si="2"/>
        <v>0</v>
      </c>
      <c r="F23" s="23">
        <f ca="1">+SUM(D23:E23)</f>
        <v>1102020.3500000003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1898105.57</v>
      </c>
      <c r="E24" s="22">
        <f t="shared" ca="1" si="2"/>
        <v>0</v>
      </c>
      <c r="F24" s="23">
        <f ca="1">+SUM(D24:E24)</f>
        <v>1898105.57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480186.1</v>
      </c>
      <c r="E25" s="22">
        <f t="shared" ca="1" si="2"/>
        <v>0</v>
      </c>
      <c r="F25" s="23">
        <f t="shared" ref="F25:F46" ca="1" si="3">+SUM(D25:E25)</f>
        <v>480186.1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1019684.7799999999</v>
      </c>
      <c r="E26" s="22">
        <f t="shared" ca="1" si="2"/>
        <v>0</v>
      </c>
      <c r="F26" s="23">
        <f t="shared" ca="1" si="3"/>
        <v>1019684.7799999999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835142.99</v>
      </c>
      <c r="E27" s="22">
        <f t="shared" ca="1" si="2"/>
        <v>0</v>
      </c>
      <c r="F27" s="23">
        <f t="shared" ca="1" si="3"/>
        <v>835142.99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41121.629999999997</v>
      </c>
      <c r="E28" s="22">
        <f t="shared" ca="1" si="2"/>
        <v>0</v>
      </c>
      <c r="F28" s="23">
        <f t="shared" ca="1" si="3"/>
        <v>41121.629999999997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648198.95000000007</v>
      </c>
      <c r="E29" s="22">
        <f t="shared" ca="1" si="2"/>
        <v>0</v>
      </c>
      <c r="F29" s="23">
        <f t="shared" ca="1" si="3"/>
        <v>648198.95000000007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11088715.969999995</v>
      </c>
      <c r="E30" s="22">
        <f t="shared" ca="1" si="2"/>
        <v>0</v>
      </c>
      <c r="F30" s="23">
        <f t="shared" ca="1" si="3"/>
        <v>11088715.969999995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41930265.810000002</v>
      </c>
      <c r="E31" s="22">
        <f t="shared" ca="1" si="2"/>
        <v>0</v>
      </c>
      <c r="F31" s="23">
        <f t="shared" ca="1" si="3"/>
        <v>41930265.810000002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7996953.1099999696</v>
      </c>
      <c r="E32" s="22">
        <f t="shared" ca="1" si="2"/>
        <v>0</v>
      </c>
      <c r="F32" s="23">
        <f t="shared" ca="1" si="3"/>
        <v>7996953.1099999696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686636.69000000029</v>
      </c>
      <c r="E33" s="22">
        <f t="shared" ca="1" si="2"/>
        <v>0</v>
      </c>
      <c r="F33" s="23">
        <f t="shared" ca="1" si="3"/>
        <v>686636.69000000029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183694.96</v>
      </c>
      <c r="E34" s="22">
        <f t="shared" ca="1" si="2"/>
        <v>0</v>
      </c>
      <c r="F34" s="23">
        <f t="shared" ca="1" si="3"/>
        <v>183694.96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123264</v>
      </c>
      <c r="E35" s="22">
        <f t="shared" ca="1" si="2"/>
        <v>0</v>
      </c>
      <c r="F35" s="23">
        <f t="shared" ca="1" si="3"/>
        <v>123264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3">
        <f t="shared" ca="1" si="3"/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625643.88</v>
      </c>
      <c r="E37" s="22">
        <f t="shared" ca="1" si="2"/>
        <v>0</v>
      </c>
      <c r="F37" s="23">
        <f t="shared" ca="1" si="3"/>
        <v>625643.88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46412.39</v>
      </c>
      <c r="E38" s="22">
        <f t="shared" ca="1" si="2"/>
        <v>0</v>
      </c>
      <c r="F38" s="23">
        <f t="shared" ca="1" si="3"/>
        <v>46412.39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E54" ca="1" si="4">IFERROR(INDIRECT("'"&amp;$B$2&amp;"'!"&amp;ADDRESS(MATCH($B39,INDIRECT("'"&amp;$B$2&amp;"'!$B$1:$B$1095"),0),MATCH(D$5,INDIRECT("'"&amp;$B$2&amp;"'!5:5"),0))),0)</f>
        <v>577605.65</v>
      </c>
      <c r="E39" s="22">
        <f t="shared" ca="1" si="4"/>
        <v>0</v>
      </c>
      <c r="F39" s="23">
        <f t="shared" ca="1" si="3"/>
        <v>577605.65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563216.52</v>
      </c>
      <c r="E40" s="22">
        <f t="shared" ca="1" si="4"/>
        <v>0</v>
      </c>
      <c r="F40" s="23">
        <f t="shared" ca="1" si="3"/>
        <v>563216.52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3">
        <f t="shared" ca="1" si="3"/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-24623.639999999756</v>
      </c>
      <c r="E42" s="22">
        <f t="shared" ca="1" si="4"/>
        <v>0</v>
      </c>
      <c r="F42" s="23">
        <f t="shared" ref="F42" ca="1" si="5">+SUM(D42:E42)</f>
        <v>-24623.639999999756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145640.04999999996</v>
      </c>
      <c r="E43" s="22">
        <f t="shared" ca="1" si="4"/>
        <v>0</v>
      </c>
      <c r="F43" s="23">
        <f t="shared" ca="1" si="3"/>
        <v>145640.04999999996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3">
        <f t="shared" ca="1" si="3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27237.15</v>
      </c>
      <c r="E45" s="22">
        <f t="shared" ca="1" si="4"/>
        <v>0</v>
      </c>
      <c r="F45" s="23">
        <f t="shared" ca="1" si="3"/>
        <v>27237.15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14522.59</v>
      </c>
      <c r="E46" s="22">
        <f t="shared" ca="1" si="4"/>
        <v>0</v>
      </c>
      <c r="F46" s="23">
        <f t="shared" ca="1" si="3"/>
        <v>14522.59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3">
        <f t="shared" ref="F47:F60" ca="1" si="6">+SUM(D47:E47)</f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3">
        <f t="shared" ca="1" si="6"/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-25615.33</v>
      </c>
      <c r="E49" s="22">
        <f t="shared" ca="1" si="4"/>
        <v>0</v>
      </c>
      <c r="F49" s="23">
        <f t="shared" ca="1" si="6"/>
        <v>-25615.33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3">
        <f t="shared" ca="1" si="6"/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-115237.19</v>
      </c>
      <c r="E51" s="22">
        <f t="shared" ca="1" si="4"/>
        <v>0</v>
      </c>
      <c r="F51" s="23">
        <f t="shared" ca="1" si="6"/>
        <v>-115237.19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841611</v>
      </c>
      <c r="E52" s="22">
        <f t="shared" ca="1" si="4"/>
        <v>0</v>
      </c>
      <c r="F52" s="23">
        <f t="shared" ref="F52" ca="1" si="7">+SUM(D52:E52)</f>
        <v>841611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3">
        <f t="shared" ref="F53:F55" ca="1" si="8">+SUM(D53:E53)</f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3">
        <f t="shared" ca="1" si="8"/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E70" ca="1" si="9">IFERROR(INDIRECT("'"&amp;$B$2&amp;"'!"&amp;ADDRESS(MATCH($B55,INDIRECT("'"&amp;$B$2&amp;"'!$B$1:$B$1095"),0),MATCH(D$5,INDIRECT("'"&amp;$B$2&amp;"'!5:5"),0))),0)</f>
        <v>0</v>
      </c>
      <c r="E55" s="22">
        <f t="shared" ca="1" si="9"/>
        <v>0</v>
      </c>
      <c r="F55" s="23">
        <f t="shared" ca="1" si="8"/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9"/>
        <v>0</v>
      </c>
      <c r="E56" s="22">
        <f t="shared" ca="1" si="9"/>
        <v>0</v>
      </c>
      <c r="F56" s="23">
        <f t="shared" ca="1" si="6"/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9"/>
        <v>0</v>
      </c>
      <c r="E57" s="22">
        <f t="shared" ca="1" si="9"/>
        <v>0</v>
      </c>
      <c r="F57" s="23">
        <f t="shared" ca="1" si="6"/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9"/>
        <v>0</v>
      </c>
      <c r="E58" s="22">
        <f t="shared" ca="1" si="9"/>
        <v>0</v>
      </c>
      <c r="F58" s="23">
        <f t="shared" ca="1" si="6"/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9"/>
        <v>0</v>
      </c>
      <c r="E59" s="22">
        <f t="shared" ca="1" si="9"/>
        <v>0</v>
      </c>
      <c r="F59" s="23">
        <f t="shared" ca="1" si="6"/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9"/>
        <v>0</v>
      </c>
      <c r="E60" s="22">
        <f t="shared" ca="1" si="9"/>
        <v>0</v>
      </c>
      <c r="F60" s="23">
        <f t="shared" ca="1" si="6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9"/>
        <v>0</v>
      </c>
      <c r="E61" s="22">
        <f t="shared" ca="1" si="9"/>
        <v>0</v>
      </c>
      <c r="F61" s="23">
        <f t="shared" ref="F61" ca="1" si="10">+SUM(D61:E61)</f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9"/>
        <v>0</v>
      </c>
      <c r="E62" s="22">
        <f t="shared" ca="1" si="9"/>
        <v>0</v>
      </c>
      <c r="F62" s="23">
        <f t="shared" ref="F62:F76" ca="1" si="11">+SUM(D62:E62)</f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9"/>
        <v>0</v>
      </c>
      <c r="E63" s="22">
        <f t="shared" ca="1" si="9"/>
        <v>0</v>
      </c>
      <c r="F63" s="23">
        <f t="shared" ca="1" si="11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9"/>
        <v>0</v>
      </c>
      <c r="E64" s="22">
        <f t="shared" ca="1" si="9"/>
        <v>0</v>
      </c>
      <c r="F64" s="23">
        <f t="shared" ca="1" si="11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9"/>
        <v>0</v>
      </c>
      <c r="E65" s="22">
        <f t="shared" ca="1" si="9"/>
        <v>0</v>
      </c>
      <c r="F65" s="23">
        <f t="shared" ca="1" si="11"/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9"/>
        <v>0</v>
      </c>
      <c r="E66" s="22">
        <f t="shared" ca="1" si="9"/>
        <v>0</v>
      </c>
      <c r="F66" s="23">
        <f t="shared" ca="1" si="11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9"/>
        <v>0</v>
      </c>
      <c r="E67" s="22">
        <f t="shared" ca="1" si="9"/>
        <v>0</v>
      </c>
      <c r="F67" s="23">
        <f t="shared" ca="1" si="11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9"/>
        <v>0</v>
      </c>
      <c r="E68" s="22">
        <f t="shared" ca="1" si="9"/>
        <v>0</v>
      </c>
      <c r="F68" s="23">
        <f t="shared" ca="1" si="11"/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9"/>
        <v>0</v>
      </c>
      <c r="E69" s="22">
        <f t="shared" ca="1" si="9"/>
        <v>0</v>
      </c>
      <c r="F69" s="23">
        <f t="shared" ca="1" si="11"/>
        <v>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9"/>
        <v>0</v>
      </c>
      <c r="E70" s="22">
        <f t="shared" ca="1" si="9"/>
        <v>0</v>
      </c>
      <c r="F70" s="23">
        <f t="shared" ca="1" si="11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E76" ca="1" si="12">IFERROR(INDIRECT("'"&amp;$B$2&amp;"'!"&amp;ADDRESS(MATCH($B71,INDIRECT("'"&amp;$B$2&amp;"'!$B$1:$B$1095"),0),MATCH(D$5,INDIRECT("'"&amp;$B$2&amp;"'!5:5"),0))),0)</f>
        <v>0</v>
      </c>
      <c r="E71" s="22">
        <f t="shared" ca="1" si="12"/>
        <v>0</v>
      </c>
      <c r="F71" s="23">
        <f t="shared" ca="1" si="11"/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2"/>
        <v>0</v>
      </c>
      <c r="E72" s="22">
        <f t="shared" ca="1" si="12"/>
        <v>0</v>
      </c>
      <c r="F72" s="23">
        <f t="shared" ca="1" si="11"/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2"/>
        <v>0</v>
      </c>
      <c r="E73" s="22">
        <f t="shared" ca="1" si="12"/>
        <v>0</v>
      </c>
      <c r="F73" s="23">
        <f t="shared" ca="1" si="11"/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2"/>
        <v>0</v>
      </c>
      <c r="E74" s="22">
        <f t="shared" ca="1" si="12"/>
        <v>0</v>
      </c>
      <c r="F74" s="23">
        <f t="shared" ca="1" si="11"/>
        <v>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2"/>
        <v>0</v>
      </c>
      <c r="E75" s="22">
        <f t="shared" ca="1" si="12"/>
        <v>0</v>
      </c>
      <c r="F75" s="23">
        <f t="shared" ca="1" si="11"/>
        <v>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2"/>
        <v>0</v>
      </c>
      <c r="E76" s="22">
        <f t="shared" ca="1" si="12"/>
        <v>0</v>
      </c>
      <c r="F76" s="23">
        <f t="shared" ca="1" si="11"/>
        <v>0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302702866.58999985</v>
      </c>
      <c r="E77" s="57">
        <f ca="1">SUMIF($C$7:$C$76,"HD",E$7:E$76)</f>
        <v>0</v>
      </c>
      <c r="F77" s="57">
        <f ca="1">SUMIF($C$7:$C$76,"HD",F$7:F$76)</f>
        <v>302702866.58999985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302702866.58999985</v>
      </c>
      <c r="E79" s="57">
        <f ca="1">E77+E78</f>
        <v>0</v>
      </c>
      <c r="F79" s="57">
        <f ca="1">F77+F78</f>
        <v>302702866.58999985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B5007F2F-695B-4D31-BAB8-6EF92DFA8374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7750-EF1F-4A43-AE84-F105A0F32005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8" width="15.7109375" style="3" customWidth="1"/>
    <col min="9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324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717</v>
      </c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30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74342690.370000005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1467105.8699999999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9270604.9100000039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14296252.68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2031350.85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14436552.220000034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1603882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1376168.55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50567315.840000004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62600539.32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1102020.3500000003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1898105.57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480186.1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1019684.7799999999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835142.99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41121.629999999997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648198.95000000007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11088715.969999995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41930265.810000002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7996953.1099999696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686636.69000000029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183694.96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123264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625643.88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46412.39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577605.65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563216.52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-24623.639999999756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145640.04999999996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27237.15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14522.59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-25615.33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-115237.19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841611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1">IFERROR(INDIRECT("'"&amp;$B$2&amp;"'!"&amp;ADDRESS(MATCH($B71,INDIRECT("'"&amp;$B$2&amp;"'!$B$1:$B$1095"),0),MATCH(D$5,INDIRECT("'"&amp;$B$2&amp;"'!5:5"),0))),0)</f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"/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"/>
        <v>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"/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"/>
        <v>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"/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302702866.58999985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302702866.58999985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030B8A34-E258-4FD9-91E2-A79863EAAC7F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303C-D046-4C6F-A1E9-AD5F5CE028E3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8" width="15.7109375" style="3" customWidth="1"/>
    <col min="9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33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713</v>
      </c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33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1">IFERROR(INDIRECT("'"&amp;$B$2&amp;"'!"&amp;ADDRESS(MATCH($B71,INDIRECT("'"&amp;$B$2&amp;"'!$B$1:$B$1095"),0),MATCH(D$5,INDIRECT("'"&amp;$B$2&amp;"'!5:5"),0))),0)</f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"/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"/>
        <v>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"/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"/>
        <v>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"/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0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D5529397-E6E0-4902-AF88-4FB978F80A4F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45C3-0D82-4EFF-B85D-0B6E4AD058B0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8" width="15.7109375" style="3" customWidth="1"/>
    <col min="9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325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727</v>
      </c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35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417480.81000000006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17180251.93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11928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177625618.28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473907.08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1">IFERROR(INDIRECT("'"&amp;$B$2&amp;"'!"&amp;ADDRESS(MATCH($B71,INDIRECT("'"&amp;$B$2&amp;"'!$B$1:$B$1095"),0),MATCH(D$5,INDIRECT("'"&amp;$B$2&amp;"'!5:5"),0))),0)</f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"/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"/>
        <v>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"/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"/>
        <v>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"/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195709186.10000002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195709186.10000002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790D2F05-210A-4C87-ACFC-2EEACD4AD89E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9490-61D5-431A-9CDE-81726AB2EA5A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7" width="15.7109375" style="3" customWidth="1"/>
    <col min="8" max="8" width="9.85546875" style="3" customWidth="1"/>
    <col min="9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326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712</v>
      </c>
      <c r="E5" s="10">
        <v>738</v>
      </c>
      <c r="F5" s="10">
        <v>739</v>
      </c>
      <c r="G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37</v>
      </c>
      <c r="E6" s="72" t="s">
        <v>38</v>
      </c>
      <c r="F6" s="72" t="s">
        <v>39</v>
      </c>
      <c r="G6" s="71" t="s">
        <v>327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F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3">
        <f t="shared" ref="G7:G22" ca="1" si="1">+SUM(D7:F7)</f>
        <v>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678935.80000000075</v>
      </c>
      <c r="E8" s="22">
        <f t="shared" ca="1" si="0"/>
        <v>0</v>
      </c>
      <c r="F8" s="22">
        <f t="shared" ca="1" si="0"/>
        <v>0</v>
      </c>
      <c r="G8" s="23">
        <f t="shared" ca="1" si="1"/>
        <v>678935.80000000075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1475719.88</v>
      </c>
      <c r="E9" s="22">
        <f t="shared" ca="1" si="0"/>
        <v>0</v>
      </c>
      <c r="F9" s="22">
        <f t="shared" ca="1" si="0"/>
        <v>0</v>
      </c>
      <c r="G9" s="23">
        <f t="shared" ca="1" si="1"/>
        <v>1475719.88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43115763.410000004</v>
      </c>
      <c r="E10" s="22">
        <f t="shared" ca="1" si="0"/>
        <v>0</v>
      </c>
      <c r="F10" s="22">
        <f t="shared" ca="1" si="0"/>
        <v>0</v>
      </c>
      <c r="G10" s="23">
        <f t="shared" ca="1" si="1"/>
        <v>43115763.410000004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2">
        <f t="shared" ca="1" si="0"/>
        <v>0</v>
      </c>
      <c r="G11" s="23">
        <f t="shared" ca="1" si="1"/>
        <v>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3">
        <f t="shared" ca="1" si="1"/>
        <v>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2">
        <f t="shared" ca="1" si="0"/>
        <v>0</v>
      </c>
      <c r="G13" s="23">
        <f t="shared" ca="1" si="1"/>
        <v>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2">
        <f t="shared" ca="1" si="0"/>
        <v>0</v>
      </c>
      <c r="G14" s="23">
        <f t="shared" ca="1" si="1"/>
        <v>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3">
        <f t="shared" ca="1" si="1"/>
        <v>0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3">
        <f t="shared" ca="1" si="1"/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58959</v>
      </c>
      <c r="E17" s="22">
        <f t="shared" ca="1" si="0"/>
        <v>0</v>
      </c>
      <c r="F17" s="22">
        <f t="shared" ca="1" si="0"/>
        <v>0</v>
      </c>
      <c r="G17" s="23">
        <f t="shared" ca="1" si="1"/>
        <v>58959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3">
        <f t="shared" ca="1" si="1"/>
        <v>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3">
        <f t="shared" ca="1" si="1"/>
        <v>0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5095.49</v>
      </c>
      <c r="E20" s="22">
        <f t="shared" ca="1" si="0"/>
        <v>0</v>
      </c>
      <c r="F20" s="22">
        <f t="shared" ca="1" si="0"/>
        <v>0</v>
      </c>
      <c r="G20" s="23">
        <f t="shared" ca="1" si="1"/>
        <v>5095.49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3">
        <f t="shared" ca="1" si="1"/>
        <v>0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33475290.34</v>
      </c>
      <c r="E22" s="22">
        <f t="shared" ca="1" si="0"/>
        <v>0</v>
      </c>
      <c r="F22" s="22">
        <f t="shared" ca="1" si="0"/>
        <v>0</v>
      </c>
      <c r="G22" s="23">
        <f t="shared" ca="1" si="1"/>
        <v>33475290.34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F38" ca="1" si="2">IFERROR(INDIRECT("'"&amp;$B$2&amp;"'!"&amp;ADDRESS(MATCH($B23,INDIRECT("'"&amp;$B$2&amp;"'!$B$1:$B$1095"),0),MATCH(D$5,INDIRECT("'"&amp;$B$2&amp;"'!5:5"),0))),0)</f>
        <v>111181.65</v>
      </c>
      <c r="E23" s="22">
        <f t="shared" ca="1" si="2"/>
        <v>0</v>
      </c>
      <c r="F23" s="22">
        <f t="shared" ca="1" si="2"/>
        <v>0</v>
      </c>
      <c r="G23" s="23">
        <f ca="1">+SUM(D23:F23)</f>
        <v>111181.65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2">
        <f t="shared" ca="1" si="2"/>
        <v>0</v>
      </c>
      <c r="G24" s="23">
        <f ca="1">+SUM(D24:F24)</f>
        <v>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2">
        <f t="shared" ca="1" si="2"/>
        <v>0</v>
      </c>
      <c r="G25" s="23">
        <f t="shared" ref="G25:G46" ca="1" si="3">+SUM(D25:F25)</f>
        <v>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2">
        <f t="shared" ca="1" si="2"/>
        <v>0</v>
      </c>
      <c r="G26" s="23">
        <f t="shared" ca="1" si="3"/>
        <v>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0</v>
      </c>
      <c r="F27" s="22">
        <f t="shared" ca="1" si="2"/>
        <v>0</v>
      </c>
      <c r="G27" s="23">
        <f t="shared" ca="1" si="3"/>
        <v>0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2">
        <f t="shared" ca="1" si="2"/>
        <v>0</v>
      </c>
      <c r="G28" s="23">
        <f t="shared" ca="1" si="3"/>
        <v>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0</v>
      </c>
      <c r="F29" s="22">
        <f t="shared" ca="1" si="2"/>
        <v>0</v>
      </c>
      <c r="G29" s="23">
        <f t="shared" ca="1" si="3"/>
        <v>0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67056.12</v>
      </c>
      <c r="E30" s="22">
        <f t="shared" ca="1" si="2"/>
        <v>0</v>
      </c>
      <c r="F30" s="22">
        <f t="shared" ca="1" si="2"/>
        <v>0</v>
      </c>
      <c r="G30" s="23">
        <f t="shared" ca="1" si="3"/>
        <v>67056.12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74746.319168000002</v>
      </c>
      <c r="E31" s="22">
        <f t="shared" ca="1" si="2"/>
        <v>0</v>
      </c>
      <c r="F31" s="22">
        <f t="shared" ca="1" si="2"/>
        <v>0</v>
      </c>
      <c r="G31" s="23">
        <f t="shared" ca="1" si="3"/>
        <v>74746.319168000002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0</v>
      </c>
      <c r="E32" s="22">
        <f t="shared" ca="1" si="2"/>
        <v>0</v>
      </c>
      <c r="F32" s="22">
        <f t="shared" ca="1" si="2"/>
        <v>0</v>
      </c>
      <c r="G32" s="23">
        <f t="shared" ca="1" si="3"/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0</v>
      </c>
      <c r="E33" s="22">
        <f t="shared" ca="1" si="2"/>
        <v>0</v>
      </c>
      <c r="F33" s="22">
        <f t="shared" ca="1" si="2"/>
        <v>0</v>
      </c>
      <c r="G33" s="23">
        <f t="shared" ca="1" si="3"/>
        <v>0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2">
        <f t="shared" ca="1" si="2"/>
        <v>0</v>
      </c>
      <c r="G34" s="23">
        <f t="shared" ca="1" si="3"/>
        <v>0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527836.24</v>
      </c>
      <c r="E35" s="22">
        <f t="shared" ca="1" si="2"/>
        <v>0</v>
      </c>
      <c r="F35" s="22">
        <f t="shared" ca="1" si="2"/>
        <v>0</v>
      </c>
      <c r="G35" s="23">
        <f t="shared" ca="1" si="3"/>
        <v>527836.24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21727225.420000002</v>
      </c>
      <c r="E36" s="22">
        <f t="shared" ca="1" si="2"/>
        <v>0</v>
      </c>
      <c r="F36" s="22">
        <f t="shared" ca="1" si="2"/>
        <v>0</v>
      </c>
      <c r="G36" s="23">
        <f t="shared" ca="1" si="3"/>
        <v>21727225.420000002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251220.26</v>
      </c>
      <c r="E37" s="22">
        <f t="shared" ca="1" si="2"/>
        <v>0</v>
      </c>
      <c r="F37" s="22">
        <f t="shared" ca="1" si="2"/>
        <v>0</v>
      </c>
      <c r="G37" s="23">
        <f t="shared" ca="1" si="3"/>
        <v>251220.26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2">
        <f t="shared" ca="1" si="2"/>
        <v>0</v>
      </c>
      <c r="G38" s="23">
        <f t="shared" ca="1" si="3"/>
        <v>0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F54" ca="1" si="4">IFERROR(INDIRECT("'"&amp;$B$2&amp;"'!"&amp;ADDRESS(MATCH($B39,INDIRECT("'"&amp;$B$2&amp;"'!$B$1:$B$1095"),0),MATCH(D$5,INDIRECT("'"&amp;$B$2&amp;"'!5:5"),0))),0)</f>
        <v>0</v>
      </c>
      <c r="E39" s="22">
        <f t="shared" ca="1" si="4"/>
        <v>0</v>
      </c>
      <c r="F39" s="22">
        <f t="shared" ca="1" si="4"/>
        <v>0</v>
      </c>
      <c r="G39" s="23">
        <f t="shared" ca="1" si="3"/>
        <v>0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2">
        <f t="shared" ca="1" si="4"/>
        <v>0</v>
      </c>
      <c r="G40" s="23">
        <f t="shared" ca="1" si="3"/>
        <v>0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2">
        <f t="shared" ca="1" si="4"/>
        <v>0</v>
      </c>
      <c r="G41" s="23">
        <f t="shared" ca="1" si="3"/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0</v>
      </c>
      <c r="E42" s="22">
        <f t="shared" ca="1" si="4"/>
        <v>0</v>
      </c>
      <c r="F42" s="22">
        <f t="shared" ca="1" si="4"/>
        <v>0</v>
      </c>
      <c r="G42" s="23">
        <f t="shared" ca="1" si="3"/>
        <v>0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0</v>
      </c>
      <c r="F43" s="22">
        <f t="shared" ca="1" si="4"/>
        <v>0</v>
      </c>
      <c r="G43" s="23">
        <f t="shared" ca="1" si="3"/>
        <v>0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2">
        <f t="shared" ca="1" si="4"/>
        <v>0</v>
      </c>
      <c r="G44" s="23">
        <f t="shared" ca="1" si="3"/>
        <v>0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2">
        <f t="shared" ca="1" si="4"/>
        <v>0</v>
      </c>
      <c r="G45" s="23">
        <f t="shared" ca="1" si="3"/>
        <v>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0</v>
      </c>
      <c r="E46" s="22">
        <f t="shared" ca="1" si="4"/>
        <v>0</v>
      </c>
      <c r="F46" s="22">
        <f t="shared" ca="1" si="4"/>
        <v>0</v>
      </c>
      <c r="G46" s="23">
        <f t="shared" ca="1" si="3"/>
        <v>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2">
        <f t="shared" ca="1" si="4"/>
        <v>0</v>
      </c>
      <c r="G47" s="23">
        <f t="shared" ref="G47:G60" ca="1" si="5">+SUM(D47:F47)</f>
        <v>0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2">
        <f t="shared" ca="1" si="4"/>
        <v>0</v>
      </c>
      <c r="G48" s="23">
        <f t="shared" ca="1" si="5"/>
        <v>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2">
        <f t="shared" ca="1" si="4"/>
        <v>0</v>
      </c>
      <c r="G49" s="23">
        <f t="shared" ca="1" si="5"/>
        <v>0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2">
        <f t="shared" ca="1" si="4"/>
        <v>0</v>
      </c>
      <c r="G50" s="23">
        <f t="shared" ca="1" si="5"/>
        <v>0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2">
        <f t="shared" ca="1" si="4"/>
        <v>0</v>
      </c>
      <c r="G51" s="23">
        <f t="shared" ca="1" si="5"/>
        <v>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2">
        <f t="shared" ca="1" si="4"/>
        <v>0</v>
      </c>
      <c r="G52" s="23">
        <f t="shared" ref="G52" ca="1" si="6">+SUM(D52:F52)</f>
        <v>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2">
        <f t="shared" ca="1" si="4"/>
        <v>0</v>
      </c>
      <c r="G53" s="23">
        <f t="shared" ref="G53:G55" ca="1" si="7">+SUM(D53:F53)</f>
        <v>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2">
        <f t="shared" ca="1" si="4"/>
        <v>0</v>
      </c>
      <c r="G54" s="23">
        <f t="shared" ca="1" si="7"/>
        <v>0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F70" ca="1" si="8">IFERROR(INDIRECT("'"&amp;$B$2&amp;"'!"&amp;ADDRESS(MATCH($B55,INDIRECT("'"&amp;$B$2&amp;"'!$B$1:$B$1095"),0),MATCH(D$5,INDIRECT("'"&amp;$B$2&amp;"'!5:5"),0))),0)</f>
        <v>0</v>
      </c>
      <c r="E55" s="22">
        <f t="shared" ca="1" si="8"/>
        <v>0</v>
      </c>
      <c r="F55" s="22">
        <f t="shared" ca="1" si="8"/>
        <v>0</v>
      </c>
      <c r="G55" s="23">
        <f t="shared" ca="1" si="7"/>
        <v>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8"/>
        <v>0</v>
      </c>
      <c r="E56" s="22">
        <f t="shared" ca="1" si="8"/>
        <v>0</v>
      </c>
      <c r="F56" s="22">
        <f t="shared" ca="1" si="8"/>
        <v>0</v>
      </c>
      <c r="G56" s="23">
        <f t="shared" ca="1" si="5"/>
        <v>0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8"/>
        <v>0</v>
      </c>
      <c r="E57" s="22">
        <f t="shared" ca="1" si="8"/>
        <v>0</v>
      </c>
      <c r="F57" s="22">
        <f t="shared" ca="1" si="8"/>
        <v>0</v>
      </c>
      <c r="G57" s="23">
        <f t="shared" ca="1" si="5"/>
        <v>0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8"/>
        <v>0</v>
      </c>
      <c r="E58" s="22">
        <f t="shared" ca="1" si="8"/>
        <v>0</v>
      </c>
      <c r="F58" s="22">
        <f t="shared" ca="1" si="8"/>
        <v>0</v>
      </c>
      <c r="G58" s="23">
        <f t="shared" ca="1" si="5"/>
        <v>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8"/>
        <v>0</v>
      </c>
      <c r="E59" s="22">
        <f t="shared" ca="1" si="8"/>
        <v>0</v>
      </c>
      <c r="F59" s="22">
        <f t="shared" ca="1" si="8"/>
        <v>0</v>
      </c>
      <c r="G59" s="23">
        <f t="shared" ca="1" si="5"/>
        <v>0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8"/>
        <v>0</v>
      </c>
      <c r="E60" s="22">
        <f t="shared" ca="1" si="8"/>
        <v>0</v>
      </c>
      <c r="F60" s="22">
        <f t="shared" ca="1" si="8"/>
        <v>0</v>
      </c>
      <c r="G60" s="23">
        <f t="shared" ca="1" si="5"/>
        <v>0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8"/>
        <v>0</v>
      </c>
      <c r="E61" s="22">
        <f t="shared" ca="1" si="8"/>
        <v>0</v>
      </c>
      <c r="F61" s="22">
        <f t="shared" ca="1" si="8"/>
        <v>0</v>
      </c>
      <c r="G61" s="23">
        <f t="shared" ref="G61" ca="1" si="9">+SUM(D61:F61)</f>
        <v>0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8"/>
        <v>0</v>
      </c>
      <c r="E62" s="22">
        <f t="shared" ca="1" si="8"/>
        <v>0</v>
      </c>
      <c r="F62" s="22">
        <f t="shared" ca="1" si="8"/>
        <v>0</v>
      </c>
      <c r="G62" s="23">
        <f t="shared" ref="G62:G76" ca="1" si="10">+SUM(D62:F62)</f>
        <v>0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8"/>
        <v>0</v>
      </c>
      <c r="E63" s="22">
        <f t="shared" ca="1" si="8"/>
        <v>0</v>
      </c>
      <c r="F63" s="22">
        <f t="shared" ca="1" si="8"/>
        <v>0</v>
      </c>
      <c r="G63" s="23">
        <f t="shared" ca="1" si="10"/>
        <v>0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8"/>
        <v>0</v>
      </c>
      <c r="E64" s="22">
        <f t="shared" ca="1" si="8"/>
        <v>0</v>
      </c>
      <c r="F64" s="22">
        <f t="shared" ca="1" si="8"/>
        <v>0</v>
      </c>
      <c r="G64" s="23">
        <f t="shared" ca="1" si="10"/>
        <v>0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8"/>
        <v>0</v>
      </c>
      <c r="E65" s="22">
        <f t="shared" ca="1" si="8"/>
        <v>0</v>
      </c>
      <c r="F65" s="22">
        <f t="shared" ca="1" si="8"/>
        <v>0</v>
      </c>
      <c r="G65" s="23">
        <f t="shared" ca="1" si="10"/>
        <v>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8"/>
        <v>0</v>
      </c>
      <c r="E66" s="22">
        <f t="shared" ca="1" si="8"/>
        <v>0</v>
      </c>
      <c r="F66" s="22">
        <f t="shared" ca="1" si="8"/>
        <v>0</v>
      </c>
      <c r="G66" s="23">
        <f t="shared" ca="1" si="10"/>
        <v>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8"/>
        <v>0</v>
      </c>
      <c r="E67" s="22">
        <f t="shared" ca="1" si="8"/>
        <v>0</v>
      </c>
      <c r="F67" s="22">
        <f t="shared" ca="1" si="8"/>
        <v>0</v>
      </c>
      <c r="G67" s="23">
        <f t="shared" ca="1" si="10"/>
        <v>0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8"/>
        <v>0</v>
      </c>
      <c r="E68" s="22">
        <f t="shared" ca="1" si="8"/>
        <v>0</v>
      </c>
      <c r="F68" s="22">
        <f t="shared" ca="1" si="8"/>
        <v>0</v>
      </c>
      <c r="G68" s="23">
        <f t="shared" ca="1" si="10"/>
        <v>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8"/>
        <v>0</v>
      </c>
      <c r="E69" s="22">
        <f t="shared" ca="1" si="8"/>
        <v>0</v>
      </c>
      <c r="F69" s="22">
        <f t="shared" ca="1" si="8"/>
        <v>0</v>
      </c>
      <c r="G69" s="23">
        <f t="shared" ca="1" si="10"/>
        <v>0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8"/>
        <v>0</v>
      </c>
      <c r="E70" s="22">
        <f t="shared" ca="1" si="8"/>
        <v>0</v>
      </c>
      <c r="F70" s="22">
        <f t="shared" ca="1" si="8"/>
        <v>0</v>
      </c>
      <c r="G70" s="23">
        <f t="shared" ca="1" si="10"/>
        <v>0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F76" ca="1" si="11">IFERROR(INDIRECT("'"&amp;$B$2&amp;"'!"&amp;ADDRESS(MATCH($B71,INDIRECT("'"&amp;$B$2&amp;"'!$B$1:$B$1095"),0),MATCH(D$5,INDIRECT("'"&amp;$B$2&amp;"'!5:5"),0))),0)</f>
        <v>0</v>
      </c>
      <c r="E71" s="22">
        <f t="shared" ca="1" si="11"/>
        <v>0</v>
      </c>
      <c r="F71" s="22">
        <f t="shared" ca="1" si="11"/>
        <v>0</v>
      </c>
      <c r="G71" s="23">
        <f t="shared" ca="1" si="10"/>
        <v>0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1"/>
        <v>0</v>
      </c>
      <c r="E72" s="22">
        <f t="shared" ca="1" si="11"/>
        <v>0</v>
      </c>
      <c r="F72" s="22">
        <f t="shared" ca="1" si="11"/>
        <v>0</v>
      </c>
      <c r="G72" s="23">
        <f t="shared" ca="1" si="10"/>
        <v>0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1"/>
        <v>0</v>
      </c>
      <c r="E73" s="22">
        <f t="shared" ca="1" si="11"/>
        <v>0</v>
      </c>
      <c r="F73" s="22">
        <f t="shared" ca="1" si="11"/>
        <v>0</v>
      </c>
      <c r="G73" s="23">
        <f t="shared" ca="1" si="10"/>
        <v>0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1"/>
        <v>0</v>
      </c>
      <c r="E74" s="22">
        <f t="shared" ca="1" si="11"/>
        <v>0</v>
      </c>
      <c r="F74" s="22">
        <f t="shared" ca="1" si="11"/>
        <v>0</v>
      </c>
      <c r="G74" s="23">
        <f t="shared" ca="1" si="10"/>
        <v>0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1"/>
        <v>0</v>
      </c>
      <c r="E75" s="22">
        <f t="shared" ca="1" si="11"/>
        <v>0</v>
      </c>
      <c r="F75" s="22">
        <f t="shared" ca="1" si="11"/>
        <v>0</v>
      </c>
      <c r="G75" s="23">
        <f t="shared" ca="1" si="10"/>
        <v>0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1"/>
        <v>0</v>
      </c>
      <c r="E76" s="22">
        <f t="shared" ca="1" si="11"/>
        <v>0</v>
      </c>
      <c r="F76" s="22">
        <f t="shared" ca="1" si="11"/>
        <v>0</v>
      </c>
      <c r="G76" s="23">
        <f t="shared" ca="1" si="10"/>
        <v>0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101569029.92916802</v>
      </c>
      <c r="E77" s="57">
        <f ca="1">SUMIF($C$7:$C$76,"HD",E$7:E$76)</f>
        <v>0</v>
      </c>
      <c r="F77" s="57">
        <f ca="1">SUMIF($C$7:$C$76,"HD",F$7:F$76)</f>
        <v>0</v>
      </c>
      <c r="G77" s="57">
        <f ca="1">SUMIF($C$7:$C$76,"HD",G$7:G$76)</f>
        <v>101569029.92916802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G78" s="57">
        <f ca="1">SUMIF($C$7:$C$76,"H",G$7:G$76)+SUMIF($C$7:$C$76,"E",G$7:G$76)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101569029.92916802</v>
      </c>
      <c r="E79" s="57">
        <f ca="1">E77+E78</f>
        <v>0</v>
      </c>
      <c r="F79" s="57">
        <f ca="1">F77+F78</f>
        <v>0</v>
      </c>
      <c r="G79" s="57">
        <f ca="1">G77+G78</f>
        <v>101569029.92916802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8FE88D91-A572-4403-BD12-8322A0479853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3142-5AA1-4503-8893-8F9B40910FD3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6" width="15.7109375" style="3" customWidth="1"/>
    <col min="7" max="7" width="15.855468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328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710</v>
      </c>
      <c r="E5" s="10">
        <v>711</v>
      </c>
      <c r="F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41</v>
      </c>
      <c r="E6" s="72" t="s">
        <v>42</v>
      </c>
      <c r="F6" s="71" t="s">
        <v>323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E22" ca="1" si="0">IFERROR(INDIRECT("'"&amp;$B$2&amp;"'!"&amp;ADDRESS(MATCH($B7,INDIRECT("'"&amp;$B$2&amp;"'!$B$1:$B$1095"),0),MATCH(D$5,INDIRECT("'"&amp;$B$2&amp;"'!5:5"),0))),0)</f>
        <v>11096479.43</v>
      </c>
      <c r="E7" s="22">
        <f t="shared" ca="1" si="0"/>
        <v>0</v>
      </c>
      <c r="F7" s="23">
        <f t="shared" ref="F7:F22" ca="1" si="1">+SUM(D7:E7)</f>
        <v>11096479.43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19129273.859999999</v>
      </c>
      <c r="E8" s="22">
        <f t="shared" ca="1" si="0"/>
        <v>0</v>
      </c>
      <c r="F8" s="23">
        <f t="shared" ca="1" si="1"/>
        <v>19129273.859999999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56241618.350000001</v>
      </c>
      <c r="E9" s="22">
        <f t="shared" ca="1" si="0"/>
        <v>0</v>
      </c>
      <c r="F9" s="23">
        <f t="shared" ca="1" si="1"/>
        <v>56241618.350000001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43878133.709999993</v>
      </c>
      <c r="E10" s="22">
        <f t="shared" ca="1" si="0"/>
        <v>0</v>
      </c>
      <c r="F10" s="23">
        <f t="shared" ca="1" si="1"/>
        <v>43878133.709999993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3">
        <f t="shared" ca="1" si="1"/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3">
        <f t="shared" ca="1" si="1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959342.07</v>
      </c>
      <c r="E13" s="22">
        <f t="shared" ca="1" si="0"/>
        <v>0</v>
      </c>
      <c r="F13" s="23">
        <f t="shared" ca="1" si="1"/>
        <v>959342.07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2807019.6900000004</v>
      </c>
      <c r="E14" s="22">
        <f t="shared" ca="1" si="0"/>
        <v>0</v>
      </c>
      <c r="F14" s="23">
        <f t="shared" ca="1" si="1"/>
        <v>2807019.6900000004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3">
        <f t="shared" ca="1" si="1"/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3">
        <f t="shared" ca="1" si="1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3496352</v>
      </c>
      <c r="E17" s="22">
        <f t="shared" ca="1" si="0"/>
        <v>0</v>
      </c>
      <c r="F17" s="23">
        <f t="shared" ca="1" si="1"/>
        <v>3496352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3">
        <f t="shared" ca="1" si="1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3">
        <f t="shared" ca="1" si="1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8450</v>
      </c>
      <c r="E20" s="22">
        <f t="shared" ca="1" si="0"/>
        <v>0</v>
      </c>
      <c r="F20" s="23">
        <f t="shared" ca="1" si="1"/>
        <v>8450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3">
        <f t="shared" ca="1" si="1"/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31811172.719999999</v>
      </c>
      <c r="E22" s="22">
        <f t="shared" ca="1" si="0"/>
        <v>0</v>
      </c>
      <c r="F22" s="23">
        <f t="shared" ca="1" si="1"/>
        <v>31811172.719999999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E38" ca="1" si="2">IFERROR(INDIRECT("'"&amp;$B$2&amp;"'!"&amp;ADDRESS(MATCH($B23,INDIRECT("'"&amp;$B$2&amp;"'!$B$1:$B$1095"),0),MATCH(D$5,INDIRECT("'"&amp;$B$2&amp;"'!5:5"),0))),0)</f>
        <v>58097846.060000002</v>
      </c>
      <c r="E23" s="22">
        <f t="shared" ca="1" si="2"/>
        <v>0</v>
      </c>
      <c r="F23" s="23">
        <f ca="1">+SUM(D23:E23)</f>
        <v>58097846.060000002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4597858.0599999996</v>
      </c>
      <c r="E24" s="22">
        <f t="shared" ca="1" si="2"/>
        <v>0</v>
      </c>
      <c r="F24" s="23">
        <f ca="1">+SUM(D24:E24)</f>
        <v>4597858.0599999996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3">
        <f t="shared" ref="F25:F46" ca="1" si="3">+SUM(D25:E25)</f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3432239.6339999996</v>
      </c>
      <c r="E26" s="22">
        <f t="shared" ca="1" si="2"/>
        <v>0</v>
      </c>
      <c r="F26" s="23">
        <f t="shared" ca="1" si="3"/>
        <v>3432239.6339999996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472214.95999999996</v>
      </c>
      <c r="F27" s="23">
        <f t="shared" ca="1" si="3"/>
        <v>472214.95999999996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55347.6</v>
      </c>
      <c r="E28" s="22">
        <f t="shared" ca="1" si="2"/>
        <v>0</v>
      </c>
      <c r="F28" s="23">
        <f t="shared" ca="1" si="3"/>
        <v>55347.6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1087893.7458000001</v>
      </c>
      <c r="E29" s="22">
        <f t="shared" ca="1" si="2"/>
        <v>0</v>
      </c>
      <c r="F29" s="23">
        <f t="shared" ca="1" si="3"/>
        <v>1087893.7458000001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10401.459999999999</v>
      </c>
      <c r="E30" s="22">
        <f t="shared" ca="1" si="2"/>
        <v>0</v>
      </c>
      <c r="F30" s="23">
        <f t="shared" ca="1" si="3"/>
        <v>10401.459999999999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1951378.060452</v>
      </c>
      <c r="E31" s="22">
        <f t="shared" ca="1" si="2"/>
        <v>0</v>
      </c>
      <c r="F31" s="23">
        <f t="shared" ca="1" si="3"/>
        <v>1951378.060452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68295.430000000008</v>
      </c>
      <c r="E32" s="22">
        <f t="shared" ca="1" si="2"/>
        <v>0</v>
      </c>
      <c r="F32" s="23">
        <f t="shared" ca="1" si="3"/>
        <v>68295.430000000008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67451.319999999978</v>
      </c>
      <c r="E33" s="22">
        <f t="shared" ca="1" si="2"/>
        <v>0</v>
      </c>
      <c r="F33" s="23">
        <f t="shared" ca="1" si="3"/>
        <v>67451.319999999978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44278819.859999999</v>
      </c>
      <c r="E34" s="22">
        <f t="shared" ca="1" si="2"/>
        <v>0</v>
      </c>
      <c r="F34" s="23">
        <f t="shared" ca="1" si="3"/>
        <v>44278819.859999999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1228060</v>
      </c>
      <c r="E35" s="22">
        <f t="shared" ca="1" si="2"/>
        <v>0</v>
      </c>
      <c r="F35" s="23">
        <f t="shared" ca="1" si="3"/>
        <v>1228060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3">
        <f t="shared" ca="1" si="3"/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12631755.050000001</v>
      </c>
      <c r="E37" s="22">
        <f t="shared" ca="1" si="2"/>
        <v>0</v>
      </c>
      <c r="F37" s="23">
        <f t="shared" ca="1" si="3"/>
        <v>12631755.050000001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3">
        <f t="shared" ca="1" si="3"/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E54" ca="1" si="4">IFERROR(INDIRECT("'"&amp;$B$2&amp;"'!"&amp;ADDRESS(MATCH($B39,INDIRECT("'"&amp;$B$2&amp;"'!$B$1:$B$1095"),0),MATCH(D$5,INDIRECT("'"&amp;$B$2&amp;"'!5:5"),0))),0)</f>
        <v>0</v>
      </c>
      <c r="E39" s="22">
        <f t="shared" ca="1" si="4"/>
        <v>0</v>
      </c>
      <c r="F39" s="23">
        <f t="shared" ca="1" si="3"/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4101675.02</v>
      </c>
      <c r="E40" s="22">
        <f t="shared" ca="1" si="4"/>
        <v>0</v>
      </c>
      <c r="F40" s="23">
        <f t="shared" ca="1" si="3"/>
        <v>4101675.02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3">
        <f t="shared" ca="1" si="3"/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-7303.03</v>
      </c>
      <c r="E42" s="22">
        <f t="shared" ca="1" si="4"/>
        <v>0</v>
      </c>
      <c r="F42" s="23">
        <f t="shared" ref="F42" ca="1" si="5">+SUM(D42:E42)</f>
        <v>-7303.03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1740.85</v>
      </c>
      <c r="E43" s="22">
        <f t="shared" ca="1" si="4"/>
        <v>0</v>
      </c>
      <c r="F43" s="23">
        <f t="shared" ca="1" si="3"/>
        <v>1740.85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3">
        <f t="shared" ca="1" si="3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3">
        <f t="shared" ca="1" si="3"/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1001.74</v>
      </c>
      <c r="E46" s="22">
        <f t="shared" ca="1" si="4"/>
        <v>0</v>
      </c>
      <c r="F46" s="23">
        <f t="shared" ca="1" si="3"/>
        <v>1001.74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3">
        <f t="shared" ref="F47:F60" ca="1" si="6">+SUM(D47:E47)</f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3">
        <f t="shared" ca="1" si="6"/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12.5</v>
      </c>
      <c r="E49" s="22">
        <f t="shared" ca="1" si="4"/>
        <v>0</v>
      </c>
      <c r="F49" s="23">
        <f t="shared" ca="1" si="6"/>
        <v>12.5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3">
        <f t="shared" ca="1" si="6"/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3">
        <f t="shared" ca="1" si="6"/>
        <v>0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294</v>
      </c>
      <c r="E52" s="22">
        <f t="shared" ca="1" si="4"/>
        <v>0</v>
      </c>
      <c r="F52" s="23">
        <f t="shared" ref="F52" ca="1" si="7">+SUM(D52:E52)</f>
        <v>294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3">
        <f t="shared" ref="F53:F55" ca="1" si="8">+SUM(D53:E53)</f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3">
        <f t="shared" ca="1" si="8"/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E70" ca="1" si="9">IFERROR(INDIRECT("'"&amp;$B$2&amp;"'!"&amp;ADDRESS(MATCH($B55,INDIRECT("'"&amp;$B$2&amp;"'!$B$1:$B$1095"),0),MATCH(D$5,INDIRECT("'"&amp;$B$2&amp;"'!5:5"),0))),0)</f>
        <v>0</v>
      </c>
      <c r="E55" s="22">
        <f t="shared" ca="1" si="9"/>
        <v>0</v>
      </c>
      <c r="F55" s="23">
        <f t="shared" ca="1" si="8"/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9"/>
        <v>0</v>
      </c>
      <c r="E56" s="22">
        <f t="shared" ca="1" si="9"/>
        <v>0</v>
      </c>
      <c r="F56" s="23">
        <f t="shared" ca="1" si="6"/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9"/>
        <v>0</v>
      </c>
      <c r="E57" s="22">
        <f t="shared" ca="1" si="9"/>
        <v>0</v>
      </c>
      <c r="F57" s="23">
        <f t="shared" ca="1" si="6"/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9"/>
        <v>0</v>
      </c>
      <c r="E58" s="22">
        <f t="shared" ca="1" si="9"/>
        <v>0</v>
      </c>
      <c r="F58" s="23">
        <f t="shared" ca="1" si="6"/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9"/>
        <v>0</v>
      </c>
      <c r="E59" s="22">
        <f t="shared" ca="1" si="9"/>
        <v>0</v>
      </c>
      <c r="F59" s="23">
        <f t="shared" ca="1" si="6"/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9"/>
        <v>0</v>
      </c>
      <c r="E60" s="22">
        <f t="shared" ca="1" si="9"/>
        <v>0</v>
      </c>
      <c r="F60" s="23">
        <f t="shared" ca="1" si="6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9"/>
        <v>0</v>
      </c>
      <c r="E61" s="22">
        <f t="shared" ca="1" si="9"/>
        <v>0</v>
      </c>
      <c r="F61" s="23">
        <f t="shared" ref="F61" ca="1" si="10">+SUM(D61:E61)</f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9"/>
        <v>0</v>
      </c>
      <c r="E62" s="22">
        <f t="shared" ca="1" si="9"/>
        <v>0</v>
      </c>
      <c r="F62" s="23">
        <f t="shared" ref="F62:F76" ca="1" si="11">+SUM(D62:E62)</f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9"/>
        <v>0</v>
      </c>
      <c r="E63" s="22">
        <f t="shared" ca="1" si="9"/>
        <v>0</v>
      </c>
      <c r="F63" s="23">
        <f t="shared" ca="1" si="11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9"/>
        <v>0</v>
      </c>
      <c r="E64" s="22">
        <f t="shared" ca="1" si="9"/>
        <v>0</v>
      </c>
      <c r="F64" s="23">
        <f t="shared" ca="1" si="11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9"/>
        <v>0</v>
      </c>
      <c r="E65" s="22">
        <f t="shared" ca="1" si="9"/>
        <v>0</v>
      </c>
      <c r="F65" s="23">
        <f t="shared" ca="1" si="11"/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9"/>
        <v>0</v>
      </c>
      <c r="E66" s="22">
        <f t="shared" ca="1" si="9"/>
        <v>0</v>
      </c>
      <c r="F66" s="23">
        <f t="shared" ca="1" si="11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9"/>
        <v>0</v>
      </c>
      <c r="E67" s="22">
        <f t="shared" ca="1" si="9"/>
        <v>0</v>
      </c>
      <c r="F67" s="23">
        <f t="shared" ca="1" si="11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9"/>
        <v>0</v>
      </c>
      <c r="E68" s="22">
        <f t="shared" ca="1" si="9"/>
        <v>0</v>
      </c>
      <c r="F68" s="23">
        <f t="shared" ca="1" si="11"/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9"/>
        <v>0</v>
      </c>
      <c r="E69" s="22">
        <f t="shared" ca="1" si="9"/>
        <v>0</v>
      </c>
      <c r="F69" s="23">
        <f t="shared" ca="1" si="11"/>
        <v>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9"/>
        <v>0</v>
      </c>
      <c r="E70" s="22">
        <f t="shared" ca="1" si="9"/>
        <v>0</v>
      </c>
      <c r="F70" s="23">
        <f t="shared" ca="1" si="11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E76" ca="1" si="12">IFERROR(INDIRECT("'"&amp;$B$2&amp;"'!"&amp;ADDRESS(MATCH($B71,INDIRECT("'"&amp;$B$2&amp;"'!$B$1:$B$1095"),0),MATCH(D$5,INDIRECT("'"&amp;$B$2&amp;"'!5:5"),0))),0)</f>
        <v>0</v>
      </c>
      <c r="E71" s="22">
        <f t="shared" ca="1" si="12"/>
        <v>0</v>
      </c>
      <c r="F71" s="23">
        <f t="shared" ca="1" si="11"/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2"/>
        <v>0</v>
      </c>
      <c r="E72" s="22">
        <f t="shared" ca="1" si="12"/>
        <v>0</v>
      </c>
      <c r="F72" s="23">
        <f t="shared" ca="1" si="11"/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2"/>
        <v>0</v>
      </c>
      <c r="E73" s="22">
        <f t="shared" ca="1" si="12"/>
        <v>0</v>
      </c>
      <c r="F73" s="23">
        <f t="shared" ca="1" si="11"/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2"/>
        <v>0</v>
      </c>
      <c r="E74" s="22">
        <f t="shared" ca="1" si="12"/>
        <v>0</v>
      </c>
      <c r="F74" s="23">
        <f t="shared" ca="1" si="11"/>
        <v>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2"/>
        <v>0</v>
      </c>
      <c r="E75" s="22">
        <f t="shared" ca="1" si="12"/>
        <v>0</v>
      </c>
      <c r="F75" s="23">
        <f t="shared" ca="1" si="11"/>
        <v>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2"/>
        <v>0</v>
      </c>
      <c r="E76" s="22">
        <f t="shared" ca="1" si="12"/>
        <v>0</v>
      </c>
      <c r="F76" s="23">
        <f t="shared" ca="1" si="11"/>
        <v>0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301032609.19025207</v>
      </c>
      <c r="E77" s="57">
        <f ca="1">SUMIF($C$7:$C$76,"HD",E$7:E$76)</f>
        <v>472214.95999999996</v>
      </c>
      <c r="F77" s="57">
        <f ca="1">SUMIF($C$7:$C$76,"HD",F$7:F$76)</f>
        <v>301504824.15025204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301032609.19025207</v>
      </c>
      <c r="E79" s="57">
        <f ca="1">E77+E78</f>
        <v>472214.95999999996</v>
      </c>
      <c r="F79" s="57">
        <f ca="1">F77+F78</f>
        <v>301504824.15025204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0A5D8FB5-11E6-4E4A-8A9D-5CBFA1E7200A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27BB-1832-4687-9676-9770F68EE004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5" width="15.7109375" style="3" customWidth="1"/>
    <col min="16" max="16" width="7.5703125" style="3" customWidth="1"/>
    <col min="17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329</v>
      </c>
      <c r="B2" s="70" t="s">
        <v>12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701</v>
      </c>
      <c r="E5" s="10">
        <v>900</v>
      </c>
      <c r="F5" s="10">
        <v>901</v>
      </c>
      <c r="G5" s="10">
        <v>902</v>
      </c>
      <c r="H5" s="10">
        <v>703</v>
      </c>
      <c r="I5" s="10">
        <v>740</v>
      </c>
      <c r="J5" s="10">
        <v>741</v>
      </c>
      <c r="K5" s="10">
        <v>742</v>
      </c>
      <c r="L5" s="10">
        <v>743</v>
      </c>
      <c r="M5" s="10">
        <v>744</v>
      </c>
      <c r="N5" s="10">
        <v>761</v>
      </c>
      <c r="O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44</v>
      </c>
      <c r="E6" s="72" t="s">
        <v>45</v>
      </c>
      <c r="F6" s="72" t="s">
        <v>46</v>
      </c>
      <c r="G6" s="72" t="s">
        <v>47</v>
      </c>
      <c r="H6" s="72" t="s">
        <v>48</v>
      </c>
      <c r="I6" s="72" t="s">
        <v>49</v>
      </c>
      <c r="J6" s="72" t="s">
        <v>50</v>
      </c>
      <c r="K6" s="72" t="s">
        <v>51</v>
      </c>
      <c r="L6" s="72" t="s">
        <v>52</v>
      </c>
      <c r="M6" s="72" t="s">
        <v>53</v>
      </c>
      <c r="N6" s="72" t="s">
        <v>54</v>
      </c>
      <c r="O6" s="71" t="s">
        <v>330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3">
        <f ca="1">+E7+F7+G7</f>
        <v>6179469.0099999998</v>
      </c>
      <c r="E7" s="22">
        <f t="shared" ref="E7:N22" ca="1" si="0">IFERROR(INDIRECT("'"&amp;$B$2&amp;"'!"&amp;ADDRESS(MATCH($B7,INDIRECT("'"&amp;$B$2&amp;"'!$B$1:$B$1095"),0),MATCH(E$5,INDIRECT("'"&amp;$B$2&amp;"'!5:5"),0))),0)</f>
        <v>0</v>
      </c>
      <c r="F7" s="22">
        <f t="shared" ca="1" si="0"/>
        <v>0</v>
      </c>
      <c r="G7" s="22">
        <f t="shared" ca="1" si="0"/>
        <v>6179469.0099999998</v>
      </c>
      <c r="H7" s="22">
        <f t="shared" ca="1" si="0"/>
        <v>0</v>
      </c>
      <c r="I7" s="22">
        <f t="shared" ca="1" si="0"/>
        <v>124759.6</v>
      </c>
      <c r="J7" s="22">
        <f t="shared" ca="1" si="0"/>
        <v>22125.22</v>
      </c>
      <c r="K7" s="22">
        <f t="shared" ca="1" si="0"/>
        <v>0</v>
      </c>
      <c r="L7" s="22">
        <f t="shared" ca="1" si="0"/>
        <v>0</v>
      </c>
      <c r="M7" s="22">
        <f t="shared" ca="1" si="0"/>
        <v>0</v>
      </c>
      <c r="N7" s="22">
        <f t="shared" ca="1" si="0"/>
        <v>0</v>
      </c>
      <c r="O7" s="23">
        <f ca="1">D7+SUM(H7:N7)</f>
        <v>6326353.8300000001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3">
        <f t="shared" ref="D8:D22" ca="1" si="1">+E8+F8+G8</f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2">
        <f t="shared" ca="1" si="0"/>
        <v>0</v>
      </c>
      <c r="K8" s="22">
        <f t="shared" ca="1" si="0"/>
        <v>0</v>
      </c>
      <c r="L8" s="22">
        <f t="shared" ca="1" si="0"/>
        <v>0</v>
      </c>
      <c r="M8" s="22">
        <f t="shared" ca="1" si="0"/>
        <v>0</v>
      </c>
      <c r="N8" s="22">
        <f t="shared" ca="1" si="0"/>
        <v>0</v>
      </c>
      <c r="O8" s="23">
        <f t="shared" ref="O8:O22" ca="1" si="2">D8+SUM(H8:N8)</f>
        <v>0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3">
        <f t="shared" ca="1" si="1"/>
        <v>0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2">
        <f t="shared" ca="1" si="0"/>
        <v>0</v>
      </c>
      <c r="I9" s="22">
        <f t="shared" ca="1" si="0"/>
        <v>0</v>
      </c>
      <c r="J9" s="22">
        <f t="shared" ca="1" si="0"/>
        <v>0</v>
      </c>
      <c r="K9" s="22">
        <f t="shared" ca="1" si="0"/>
        <v>0</v>
      </c>
      <c r="L9" s="22">
        <f t="shared" ca="1" si="0"/>
        <v>0</v>
      </c>
      <c r="M9" s="22">
        <f t="shared" ca="1" si="0"/>
        <v>0</v>
      </c>
      <c r="N9" s="22">
        <f t="shared" ca="1" si="0"/>
        <v>0</v>
      </c>
      <c r="O9" s="23">
        <f t="shared" ca="1" si="2"/>
        <v>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3">
        <f t="shared" ca="1" si="1"/>
        <v>0</v>
      </c>
      <c r="E10" s="22">
        <f t="shared" ca="1" si="0"/>
        <v>0</v>
      </c>
      <c r="F10" s="22">
        <f t="shared" ca="1" si="0"/>
        <v>0</v>
      </c>
      <c r="G10" s="22">
        <f t="shared" ca="1" si="0"/>
        <v>0</v>
      </c>
      <c r="H10" s="22">
        <f t="shared" ca="1" si="0"/>
        <v>0</v>
      </c>
      <c r="I10" s="22">
        <f t="shared" ca="1" si="0"/>
        <v>0</v>
      </c>
      <c r="J10" s="22">
        <f t="shared" ca="1" si="0"/>
        <v>0</v>
      </c>
      <c r="K10" s="22">
        <f t="shared" ca="1" si="0"/>
        <v>0</v>
      </c>
      <c r="L10" s="22">
        <f t="shared" ca="1" si="0"/>
        <v>0</v>
      </c>
      <c r="M10" s="22">
        <f t="shared" ca="1" si="0"/>
        <v>0</v>
      </c>
      <c r="N10" s="22">
        <f t="shared" ca="1" si="0"/>
        <v>0</v>
      </c>
      <c r="O10" s="23">
        <f t="shared" ca="1" si="2"/>
        <v>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3">
        <f t="shared" ca="1" si="1"/>
        <v>0</v>
      </c>
      <c r="E11" s="22">
        <f t="shared" ca="1" si="0"/>
        <v>0</v>
      </c>
      <c r="F11" s="22">
        <f t="shared" ca="1" si="0"/>
        <v>0</v>
      </c>
      <c r="G11" s="22">
        <f t="shared" ca="1" si="0"/>
        <v>0</v>
      </c>
      <c r="H11" s="22">
        <f t="shared" ca="1" si="0"/>
        <v>0</v>
      </c>
      <c r="I11" s="22">
        <f t="shared" ca="1" si="0"/>
        <v>0</v>
      </c>
      <c r="J11" s="22">
        <f t="shared" ca="1" si="0"/>
        <v>0</v>
      </c>
      <c r="K11" s="22">
        <f t="shared" ca="1" si="0"/>
        <v>0</v>
      </c>
      <c r="L11" s="22">
        <f t="shared" ca="1" si="0"/>
        <v>0</v>
      </c>
      <c r="M11" s="22">
        <f t="shared" ca="1" si="0"/>
        <v>0</v>
      </c>
      <c r="N11" s="22">
        <f t="shared" ca="1" si="0"/>
        <v>0</v>
      </c>
      <c r="O11" s="23">
        <f t="shared" ca="1" si="2"/>
        <v>0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3">
        <f t="shared" ca="1" si="1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2">
        <f t="shared" ca="1" si="0"/>
        <v>0</v>
      </c>
      <c r="L12" s="22">
        <f t="shared" ca="1" si="0"/>
        <v>0</v>
      </c>
      <c r="M12" s="22">
        <f t="shared" ca="1" si="0"/>
        <v>0</v>
      </c>
      <c r="N12" s="22">
        <f t="shared" ca="1" si="0"/>
        <v>0</v>
      </c>
      <c r="O12" s="23">
        <f t="shared" ca="1" si="2"/>
        <v>0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3">
        <f t="shared" ca="1" si="1"/>
        <v>0</v>
      </c>
      <c r="E13" s="22">
        <f t="shared" ca="1" si="0"/>
        <v>0</v>
      </c>
      <c r="F13" s="22">
        <f t="shared" ca="1" si="0"/>
        <v>0</v>
      </c>
      <c r="G13" s="22">
        <f t="shared" ca="1" si="0"/>
        <v>0</v>
      </c>
      <c r="H13" s="22">
        <f t="shared" ca="1" si="0"/>
        <v>0</v>
      </c>
      <c r="I13" s="22">
        <f t="shared" ca="1" si="0"/>
        <v>0</v>
      </c>
      <c r="J13" s="22">
        <f t="shared" ca="1" si="0"/>
        <v>0</v>
      </c>
      <c r="K13" s="22">
        <f t="shared" ca="1" si="0"/>
        <v>0</v>
      </c>
      <c r="L13" s="22">
        <f t="shared" ca="1" si="0"/>
        <v>0</v>
      </c>
      <c r="M13" s="22">
        <f t="shared" ca="1" si="0"/>
        <v>0</v>
      </c>
      <c r="N13" s="22">
        <f t="shared" ca="1" si="0"/>
        <v>0</v>
      </c>
      <c r="O13" s="23">
        <f t="shared" ca="1" si="2"/>
        <v>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3">
        <f t="shared" ca="1" si="1"/>
        <v>79688583.459999993</v>
      </c>
      <c r="E14" s="22">
        <f t="shared" ca="1" si="0"/>
        <v>0</v>
      </c>
      <c r="F14" s="22">
        <f t="shared" ca="1" si="0"/>
        <v>0</v>
      </c>
      <c r="G14" s="22">
        <f t="shared" ca="1" si="0"/>
        <v>79688583.459999993</v>
      </c>
      <c r="H14" s="22">
        <f t="shared" ca="1" si="0"/>
        <v>0</v>
      </c>
      <c r="I14" s="22">
        <f t="shared" ca="1" si="0"/>
        <v>0</v>
      </c>
      <c r="J14" s="22">
        <f t="shared" ca="1" si="0"/>
        <v>0</v>
      </c>
      <c r="K14" s="22">
        <f t="shared" ca="1" si="0"/>
        <v>0</v>
      </c>
      <c r="L14" s="22">
        <f t="shared" ca="1" si="0"/>
        <v>0</v>
      </c>
      <c r="M14" s="22">
        <f t="shared" ca="1" si="0"/>
        <v>0</v>
      </c>
      <c r="N14" s="22">
        <f t="shared" ca="1" si="0"/>
        <v>0</v>
      </c>
      <c r="O14" s="23">
        <f t="shared" ca="1" si="2"/>
        <v>79688583.459999993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3">
        <f t="shared" ca="1" si="1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0"/>
        <v>0</v>
      </c>
      <c r="K15" s="22">
        <f t="shared" ca="1" si="0"/>
        <v>0</v>
      </c>
      <c r="L15" s="22">
        <f t="shared" ca="1" si="0"/>
        <v>0</v>
      </c>
      <c r="M15" s="22">
        <f t="shared" ca="1" si="0"/>
        <v>0</v>
      </c>
      <c r="N15" s="22">
        <f t="shared" ca="1" si="0"/>
        <v>0</v>
      </c>
      <c r="O15" s="23">
        <f t="shared" ca="1" si="2"/>
        <v>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3">
        <f t="shared" ca="1" si="1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2">
        <f t="shared" ca="1" si="0"/>
        <v>0</v>
      </c>
      <c r="L16" s="22">
        <f t="shared" ca="1" si="0"/>
        <v>0</v>
      </c>
      <c r="M16" s="22">
        <f t="shared" ca="1" si="0"/>
        <v>0</v>
      </c>
      <c r="N16" s="22">
        <f t="shared" ca="1" si="0"/>
        <v>0</v>
      </c>
      <c r="O16" s="23">
        <f t="shared" ca="1" si="2"/>
        <v>0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3">
        <f t="shared" ca="1" si="1"/>
        <v>339461</v>
      </c>
      <c r="E17" s="22">
        <f t="shared" ca="1" si="0"/>
        <v>0</v>
      </c>
      <c r="F17" s="22">
        <f t="shared" ca="1" si="0"/>
        <v>339461</v>
      </c>
      <c r="G17" s="22">
        <f t="shared" ca="1" si="0"/>
        <v>0</v>
      </c>
      <c r="H17" s="22">
        <f t="shared" ca="1" si="0"/>
        <v>0</v>
      </c>
      <c r="I17" s="22">
        <f t="shared" ca="1" si="0"/>
        <v>1644084</v>
      </c>
      <c r="J17" s="22">
        <f t="shared" ca="1" si="0"/>
        <v>25265</v>
      </c>
      <c r="K17" s="22">
        <f t="shared" ca="1" si="0"/>
        <v>10336</v>
      </c>
      <c r="L17" s="22">
        <f t="shared" ca="1" si="0"/>
        <v>0</v>
      </c>
      <c r="M17" s="22">
        <f t="shared" ca="1" si="0"/>
        <v>5167</v>
      </c>
      <c r="N17" s="22">
        <f t="shared" ca="1" si="0"/>
        <v>0</v>
      </c>
      <c r="O17" s="23">
        <f t="shared" ca="1" si="2"/>
        <v>2024313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3">
        <f t="shared" ca="1" si="1"/>
        <v>1052139.81</v>
      </c>
      <c r="E18" s="22">
        <f t="shared" ca="1" si="0"/>
        <v>21917.435411638715</v>
      </c>
      <c r="F18" s="22">
        <f t="shared" ca="1" si="0"/>
        <v>611209.13000254787</v>
      </c>
      <c r="G18" s="22">
        <f t="shared" ca="1" si="0"/>
        <v>419013.24458581337</v>
      </c>
      <c r="H18" s="22">
        <f t="shared" ca="1" si="0"/>
        <v>0</v>
      </c>
      <c r="I18" s="22">
        <f t="shared" ca="1" si="0"/>
        <v>5659915.3200000003</v>
      </c>
      <c r="J18" s="22">
        <f t="shared" ca="1" si="0"/>
        <v>141523.41</v>
      </c>
      <c r="K18" s="22">
        <f t="shared" ca="1" si="0"/>
        <v>6.42</v>
      </c>
      <c r="L18" s="22">
        <f t="shared" ca="1" si="0"/>
        <v>0</v>
      </c>
      <c r="M18" s="22">
        <f t="shared" ca="1" si="0"/>
        <v>23860.2</v>
      </c>
      <c r="N18" s="22">
        <f t="shared" ca="1" si="0"/>
        <v>0</v>
      </c>
      <c r="O18" s="23">
        <f t="shared" ca="1" si="2"/>
        <v>6877445.1600000001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3">
        <f t="shared" ca="1" si="1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2">
        <f t="shared" ca="1" si="0"/>
        <v>0</v>
      </c>
      <c r="L19" s="22">
        <f t="shared" ca="1" si="0"/>
        <v>0</v>
      </c>
      <c r="M19" s="22">
        <f t="shared" ca="1" si="0"/>
        <v>0</v>
      </c>
      <c r="N19" s="22">
        <f t="shared" ca="1" si="0"/>
        <v>0</v>
      </c>
      <c r="O19" s="23">
        <f t="shared" ca="1" si="2"/>
        <v>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3">
        <f t="shared" ca="1" si="1"/>
        <v>0</v>
      </c>
      <c r="E20" s="22">
        <f t="shared" ca="1" si="0"/>
        <v>0</v>
      </c>
      <c r="F20" s="22">
        <f t="shared" ca="1" si="0"/>
        <v>0</v>
      </c>
      <c r="G20" s="22">
        <f t="shared" ca="1" si="0"/>
        <v>0</v>
      </c>
      <c r="H20" s="22">
        <f t="shared" ca="1" si="0"/>
        <v>0</v>
      </c>
      <c r="I20" s="22">
        <f t="shared" ca="1" si="0"/>
        <v>0</v>
      </c>
      <c r="J20" s="22">
        <f t="shared" ca="1" si="0"/>
        <v>0</v>
      </c>
      <c r="K20" s="22">
        <f t="shared" ca="1" si="0"/>
        <v>0</v>
      </c>
      <c r="L20" s="22">
        <f t="shared" ca="1" si="0"/>
        <v>0</v>
      </c>
      <c r="M20" s="22">
        <f t="shared" ca="1" si="0"/>
        <v>0</v>
      </c>
      <c r="N20" s="22">
        <f t="shared" ca="1" si="0"/>
        <v>0</v>
      </c>
      <c r="O20" s="23">
        <f t="shared" ca="1" si="2"/>
        <v>0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3">
        <f t="shared" ca="1" si="1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0</v>
      </c>
      <c r="H21" s="22">
        <f t="shared" ca="1" si="0"/>
        <v>0</v>
      </c>
      <c r="I21" s="22">
        <f t="shared" ca="1" si="0"/>
        <v>0</v>
      </c>
      <c r="J21" s="22">
        <f t="shared" ca="1" si="0"/>
        <v>0</v>
      </c>
      <c r="K21" s="22">
        <f t="shared" ca="1" si="0"/>
        <v>0</v>
      </c>
      <c r="L21" s="22">
        <f t="shared" ca="1" si="0"/>
        <v>0</v>
      </c>
      <c r="M21" s="22">
        <f t="shared" ca="1" si="0"/>
        <v>0</v>
      </c>
      <c r="N21" s="22">
        <f t="shared" ca="1" si="0"/>
        <v>0</v>
      </c>
      <c r="O21" s="23">
        <f t="shared" ca="1" si="2"/>
        <v>0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3">
        <f t="shared" ca="1" si="1"/>
        <v>0</v>
      </c>
      <c r="E22" s="22">
        <f t="shared" ca="1" si="0"/>
        <v>0</v>
      </c>
      <c r="F22" s="22">
        <f t="shared" ca="1" si="0"/>
        <v>0</v>
      </c>
      <c r="G22" s="22">
        <f t="shared" ca="1" si="0"/>
        <v>0</v>
      </c>
      <c r="H22" s="22">
        <f t="shared" ca="1" si="0"/>
        <v>0</v>
      </c>
      <c r="I22" s="22">
        <f t="shared" ca="1" si="0"/>
        <v>0</v>
      </c>
      <c r="J22" s="22">
        <f t="shared" ca="1" si="0"/>
        <v>0</v>
      </c>
      <c r="K22" s="22">
        <f t="shared" ca="1" si="0"/>
        <v>0</v>
      </c>
      <c r="L22" s="22">
        <f t="shared" ca="1" si="0"/>
        <v>0</v>
      </c>
      <c r="M22" s="22">
        <f t="shared" ca="1" si="0"/>
        <v>0</v>
      </c>
      <c r="N22" s="22">
        <f t="shared" ca="1" si="0"/>
        <v>0</v>
      </c>
      <c r="O22" s="23">
        <f t="shared" ca="1" si="2"/>
        <v>0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3">
        <f ca="1">+E23+F23+G23</f>
        <v>0</v>
      </c>
      <c r="E23" s="22">
        <f t="shared" ref="E23:N38" ca="1" si="3">IFERROR(INDIRECT("'"&amp;$B$2&amp;"'!"&amp;ADDRESS(MATCH($B23,INDIRECT("'"&amp;$B$2&amp;"'!$B$1:$B$1095"),0),MATCH(E$5,INDIRECT("'"&amp;$B$2&amp;"'!5:5"),0))),0)</f>
        <v>0</v>
      </c>
      <c r="F23" s="22">
        <f t="shared" ca="1" si="3"/>
        <v>0</v>
      </c>
      <c r="G23" s="22">
        <f t="shared" ca="1" si="3"/>
        <v>0</v>
      </c>
      <c r="H23" s="22">
        <f t="shared" ca="1" si="3"/>
        <v>0</v>
      </c>
      <c r="I23" s="22">
        <f t="shared" ca="1" si="3"/>
        <v>0</v>
      </c>
      <c r="J23" s="22">
        <f t="shared" ca="1" si="3"/>
        <v>0</v>
      </c>
      <c r="K23" s="22">
        <f t="shared" ca="1" si="3"/>
        <v>0</v>
      </c>
      <c r="L23" s="22">
        <f t="shared" ca="1" si="3"/>
        <v>0</v>
      </c>
      <c r="M23" s="22">
        <f t="shared" ca="1" si="3"/>
        <v>0</v>
      </c>
      <c r="N23" s="22">
        <f t="shared" ca="1" si="3"/>
        <v>0</v>
      </c>
      <c r="O23" s="23">
        <f ca="1">D23+SUM(H23:N23)</f>
        <v>0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3">
        <f ca="1">+E24+F24+G24</f>
        <v>8064322.1399999782</v>
      </c>
      <c r="E24" s="22">
        <f t="shared" ca="1" si="3"/>
        <v>390837.81</v>
      </c>
      <c r="F24" s="22">
        <f t="shared" ca="1" si="3"/>
        <v>7198972.3899999792</v>
      </c>
      <c r="G24" s="22">
        <f t="shared" ca="1" si="3"/>
        <v>474511.93999999994</v>
      </c>
      <c r="H24" s="22">
        <f t="shared" ca="1" si="3"/>
        <v>4331713.3500000099</v>
      </c>
      <c r="I24" s="22">
        <f t="shared" ca="1" si="3"/>
        <v>132351145</v>
      </c>
      <c r="J24" s="22">
        <f t="shared" ca="1" si="3"/>
        <v>806107.46000000089</v>
      </c>
      <c r="K24" s="22">
        <f t="shared" ca="1" si="3"/>
        <v>793280.5</v>
      </c>
      <c r="L24" s="22">
        <f t="shared" ca="1" si="3"/>
        <v>0</v>
      </c>
      <c r="M24" s="22">
        <f t="shared" ca="1" si="3"/>
        <v>0</v>
      </c>
      <c r="N24" s="22">
        <f t="shared" ca="1" si="3"/>
        <v>0</v>
      </c>
      <c r="O24" s="23">
        <f ca="1">D24+SUM(H24:N24)</f>
        <v>146346568.45000002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3">
        <f t="shared" ref="D25:D76" ca="1" si="4">+E25+F25+G25</f>
        <v>-22571.839999999997</v>
      </c>
      <c r="E25" s="22">
        <f t="shared" ca="1" si="3"/>
        <v>412.83</v>
      </c>
      <c r="F25" s="22">
        <f t="shared" ca="1" si="3"/>
        <v>0</v>
      </c>
      <c r="G25" s="22">
        <f t="shared" ca="1" si="3"/>
        <v>-22984.67</v>
      </c>
      <c r="H25" s="22">
        <f t="shared" ca="1" si="3"/>
        <v>1301.71</v>
      </c>
      <c r="I25" s="22">
        <f t="shared" ca="1" si="3"/>
        <v>-312195.83999999997</v>
      </c>
      <c r="J25" s="22">
        <f t="shared" ca="1" si="3"/>
        <v>-246.32</v>
      </c>
      <c r="K25" s="22">
        <f t="shared" ca="1" si="3"/>
        <v>-486.84</v>
      </c>
      <c r="L25" s="22">
        <f t="shared" ca="1" si="3"/>
        <v>0</v>
      </c>
      <c r="M25" s="22">
        <f t="shared" ca="1" si="3"/>
        <v>-247.85</v>
      </c>
      <c r="N25" s="22">
        <f t="shared" ca="1" si="3"/>
        <v>0</v>
      </c>
      <c r="O25" s="23">
        <f t="shared" ref="O25:O46" ca="1" si="5">D25+SUM(H25:N25)</f>
        <v>-334446.98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3">
        <f t="shared" ca="1" si="4"/>
        <v>0</v>
      </c>
      <c r="E26" s="22">
        <f t="shared" ca="1" si="3"/>
        <v>0</v>
      </c>
      <c r="F26" s="22">
        <f t="shared" ca="1" si="3"/>
        <v>0</v>
      </c>
      <c r="G26" s="22">
        <f t="shared" ca="1" si="3"/>
        <v>0</v>
      </c>
      <c r="H26" s="22">
        <f t="shared" ca="1" si="3"/>
        <v>0</v>
      </c>
      <c r="I26" s="22">
        <f t="shared" ca="1" si="3"/>
        <v>0</v>
      </c>
      <c r="J26" s="22">
        <f t="shared" ca="1" si="3"/>
        <v>0</v>
      </c>
      <c r="K26" s="22">
        <f t="shared" ca="1" si="3"/>
        <v>0</v>
      </c>
      <c r="L26" s="22">
        <f t="shared" ca="1" si="3"/>
        <v>0</v>
      </c>
      <c r="M26" s="22">
        <f t="shared" ca="1" si="3"/>
        <v>0</v>
      </c>
      <c r="N26" s="22">
        <f t="shared" ca="1" si="3"/>
        <v>0</v>
      </c>
      <c r="O26" s="23">
        <f t="shared" ca="1" si="5"/>
        <v>0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3">
        <f t="shared" ca="1" si="4"/>
        <v>1840227.15</v>
      </c>
      <c r="E27" s="22">
        <f t="shared" ca="1" si="3"/>
        <v>0</v>
      </c>
      <c r="F27" s="22">
        <f t="shared" ca="1" si="3"/>
        <v>0</v>
      </c>
      <c r="G27" s="22">
        <f t="shared" ca="1" si="3"/>
        <v>1840227.15</v>
      </c>
      <c r="H27" s="22">
        <f t="shared" ca="1" si="3"/>
        <v>0</v>
      </c>
      <c r="I27" s="22">
        <f t="shared" ca="1" si="3"/>
        <v>1141393.8700000001</v>
      </c>
      <c r="J27" s="22">
        <f t="shared" ca="1" si="3"/>
        <v>244584.32000000001</v>
      </c>
      <c r="K27" s="22">
        <f t="shared" ca="1" si="3"/>
        <v>16305.7</v>
      </c>
      <c r="L27" s="22">
        <f t="shared" ca="1" si="3"/>
        <v>0</v>
      </c>
      <c r="M27" s="22">
        <f t="shared" ca="1" si="3"/>
        <v>16305.7</v>
      </c>
      <c r="N27" s="22">
        <f t="shared" ca="1" si="3"/>
        <v>0</v>
      </c>
      <c r="O27" s="23">
        <f t="shared" ca="1" si="5"/>
        <v>3258816.74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3">
        <f t="shared" ca="1" si="4"/>
        <v>355129.56</v>
      </c>
      <c r="E28" s="22">
        <f t="shared" ca="1" si="3"/>
        <v>0</v>
      </c>
      <c r="F28" s="22">
        <f t="shared" ca="1" si="3"/>
        <v>0</v>
      </c>
      <c r="G28" s="22">
        <f t="shared" ca="1" si="3"/>
        <v>355129.56</v>
      </c>
      <c r="H28" s="22">
        <f t="shared" ca="1" si="3"/>
        <v>0</v>
      </c>
      <c r="I28" s="22">
        <f t="shared" ca="1" si="3"/>
        <v>0</v>
      </c>
      <c r="J28" s="22">
        <f t="shared" ca="1" si="3"/>
        <v>0</v>
      </c>
      <c r="K28" s="22">
        <f t="shared" ca="1" si="3"/>
        <v>0</v>
      </c>
      <c r="L28" s="22">
        <f t="shared" ca="1" si="3"/>
        <v>0</v>
      </c>
      <c r="M28" s="22">
        <f t="shared" ca="1" si="3"/>
        <v>0</v>
      </c>
      <c r="N28" s="22">
        <f t="shared" ca="1" si="3"/>
        <v>0</v>
      </c>
      <c r="O28" s="23">
        <f t="shared" ca="1" si="5"/>
        <v>355129.56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3">
        <f t="shared" ca="1" si="4"/>
        <v>0</v>
      </c>
      <c r="E29" s="22">
        <f t="shared" ca="1" si="3"/>
        <v>0</v>
      </c>
      <c r="F29" s="22">
        <f t="shared" ca="1" si="3"/>
        <v>0</v>
      </c>
      <c r="G29" s="22">
        <f t="shared" ca="1" si="3"/>
        <v>0</v>
      </c>
      <c r="H29" s="22">
        <f t="shared" ca="1" si="3"/>
        <v>0</v>
      </c>
      <c r="I29" s="22">
        <f t="shared" ca="1" si="3"/>
        <v>0</v>
      </c>
      <c r="J29" s="22">
        <f t="shared" ca="1" si="3"/>
        <v>0</v>
      </c>
      <c r="K29" s="22">
        <f t="shared" ca="1" si="3"/>
        <v>0</v>
      </c>
      <c r="L29" s="22">
        <f t="shared" ca="1" si="3"/>
        <v>0</v>
      </c>
      <c r="M29" s="22">
        <f t="shared" ca="1" si="3"/>
        <v>0</v>
      </c>
      <c r="N29" s="22">
        <f t="shared" ca="1" si="3"/>
        <v>0</v>
      </c>
      <c r="O29" s="23">
        <f t="shared" ca="1" si="5"/>
        <v>0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3">
        <f t="shared" ca="1" si="4"/>
        <v>0</v>
      </c>
      <c r="E30" s="22">
        <f t="shared" ca="1" si="3"/>
        <v>0</v>
      </c>
      <c r="F30" s="22">
        <f t="shared" ca="1" si="3"/>
        <v>0</v>
      </c>
      <c r="G30" s="22">
        <f t="shared" ca="1" si="3"/>
        <v>0</v>
      </c>
      <c r="H30" s="22">
        <f t="shared" ca="1" si="3"/>
        <v>0</v>
      </c>
      <c r="I30" s="22">
        <f t="shared" ca="1" si="3"/>
        <v>0</v>
      </c>
      <c r="J30" s="22">
        <f t="shared" ca="1" si="3"/>
        <v>0</v>
      </c>
      <c r="K30" s="22">
        <f t="shared" ca="1" si="3"/>
        <v>0</v>
      </c>
      <c r="L30" s="22">
        <f t="shared" ca="1" si="3"/>
        <v>0</v>
      </c>
      <c r="M30" s="22">
        <f t="shared" ca="1" si="3"/>
        <v>0</v>
      </c>
      <c r="N30" s="22">
        <f t="shared" ca="1" si="3"/>
        <v>0</v>
      </c>
      <c r="O30" s="23">
        <f t="shared" ca="1" si="5"/>
        <v>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3">
        <f t="shared" ca="1" si="4"/>
        <v>0</v>
      </c>
      <c r="E31" s="22">
        <f t="shared" ca="1" si="3"/>
        <v>0</v>
      </c>
      <c r="F31" s="22">
        <f t="shared" ca="1" si="3"/>
        <v>0</v>
      </c>
      <c r="G31" s="22">
        <f t="shared" ca="1" si="3"/>
        <v>0</v>
      </c>
      <c r="H31" s="22">
        <f t="shared" ca="1" si="3"/>
        <v>0</v>
      </c>
      <c r="I31" s="22">
        <f t="shared" ca="1" si="3"/>
        <v>0</v>
      </c>
      <c r="J31" s="22">
        <f t="shared" ca="1" si="3"/>
        <v>0</v>
      </c>
      <c r="K31" s="22">
        <f t="shared" ca="1" si="3"/>
        <v>0</v>
      </c>
      <c r="L31" s="22">
        <f t="shared" ca="1" si="3"/>
        <v>0</v>
      </c>
      <c r="M31" s="22">
        <f t="shared" ca="1" si="3"/>
        <v>0</v>
      </c>
      <c r="N31" s="22">
        <f t="shared" ca="1" si="3"/>
        <v>0</v>
      </c>
      <c r="O31" s="23">
        <f t="shared" ca="1" si="5"/>
        <v>0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3">
        <f t="shared" ca="1" si="4"/>
        <v>0</v>
      </c>
      <c r="E32" s="22">
        <f t="shared" ca="1" si="3"/>
        <v>0</v>
      </c>
      <c r="F32" s="22">
        <f t="shared" ca="1" si="3"/>
        <v>0</v>
      </c>
      <c r="G32" s="22">
        <f t="shared" ca="1" si="3"/>
        <v>0</v>
      </c>
      <c r="H32" s="22">
        <f t="shared" ca="1" si="3"/>
        <v>0</v>
      </c>
      <c r="I32" s="22">
        <f t="shared" ca="1" si="3"/>
        <v>0</v>
      </c>
      <c r="J32" s="22">
        <f t="shared" ca="1" si="3"/>
        <v>0</v>
      </c>
      <c r="K32" s="22">
        <f t="shared" ca="1" si="3"/>
        <v>0</v>
      </c>
      <c r="L32" s="22">
        <f t="shared" ca="1" si="3"/>
        <v>0</v>
      </c>
      <c r="M32" s="22">
        <f t="shared" ca="1" si="3"/>
        <v>0</v>
      </c>
      <c r="N32" s="22">
        <f t="shared" ca="1" si="3"/>
        <v>0</v>
      </c>
      <c r="O32" s="23">
        <f t="shared" ca="1" si="5"/>
        <v>0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3">
        <f t="shared" ca="1" si="4"/>
        <v>0</v>
      </c>
      <c r="E33" s="22">
        <f t="shared" ca="1" si="3"/>
        <v>0</v>
      </c>
      <c r="F33" s="22">
        <f t="shared" ca="1" si="3"/>
        <v>0</v>
      </c>
      <c r="G33" s="22">
        <f t="shared" ca="1" si="3"/>
        <v>0</v>
      </c>
      <c r="H33" s="22">
        <f t="shared" ca="1" si="3"/>
        <v>0</v>
      </c>
      <c r="I33" s="22">
        <f t="shared" ca="1" si="3"/>
        <v>0</v>
      </c>
      <c r="J33" s="22">
        <f t="shared" ca="1" si="3"/>
        <v>0</v>
      </c>
      <c r="K33" s="22">
        <f t="shared" ca="1" si="3"/>
        <v>0</v>
      </c>
      <c r="L33" s="22">
        <f t="shared" ca="1" si="3"/>
        <v>0</v>
      </c>
      <c r="M33" s="22">
        <f t="shared" ca="1" si="3"/>
        <v>0</v>
      </c>
      <c r="N33" s="22">
        <f t="shared" ca="1" si="3"/>
        <v>0</v>
      </c>
      <c r="O33" s="23">
        <f t="shared" ca="1" si="5"/>
        <v>0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3">
        <f t="shared" ca="1" si="4"/>
        <v>18023204.149999969</v>
      </c>
      <c r="E34" s="22">
        <f t="shared" ca="1" si="3"/>
        <v>2572629.0439084698</v>
      </c>
      <c r="F34" s="22">
        <f t="shared" ca="1" si="3"/>
        <v>15450575.106091499</v>
      </c>
      <c r="G34" s="22">
        <f t="shared" ca="1" si="3"/>
        <v>0</v>
      </c>
      <c r="H34" s="22">
        <f t="shared" ca="1" si="3"/>
        <v>0</v>
      </c>
      <c r="I34" s="22">
        <f t="shared" ca="1" si="3"/>
        <v>70984703.549999997</v>
      </c>
      <c r="J34" s="22">
        <f t="shared" ca="1" si="3"/>
        <v>999672.19</v>
      </c>
      <c r="K34" s="22">
        <f t="shared" ca="1" si="3"/>
        <v>1030097.56</v>
      </c>
      <c r="L34" s="22">
        <f t="shared" ca="1" si="3"/>
        <v>0</v>
      </c>
      <c r="M34" s="22">
        <f t="shared" ca="1" si="3"/>
        <v>1028759.46</v>
      </c>
      <c r="N34" s="22">
        <f t="shared" ca="1" si="3"/>
        <v>0</v>
      </c>
      <c r="O34" s="23">
        <f t="shared" ca="1" si="5"/>
        <v>92066436.909999967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3">
        <f t="shared" ca="1" si="4"/>
        <v>0</v>
      </c>
      <c r="E35" s="22">
        <f t="shared" ca="1" si="3"/>
        <v>0</v>
      </c>
      <c r="F35" s="22">
        <f t="shared" ca="1" si="3"/>
        <v>0</v>
      </c>
      <c r="G35" s="22">
        <f t="shared" ca="1" si="3"/>
        <v>0</v>
      </c>
      <c r="H35" s="22">
        <f t="shared" ca="1" si="3"/>
        <v>0</v>
      </c>
      <c r="I35" s="22">
        <f t="shared" ca="1" si="3"/>
        <v>0</v>
      </c>
      <c r="J35" s="22">
        <f t="shared" ca="1" si="3"/>
        <v>0</v>
      </c>
      <c r="K35" s="22">
        <f t="shared" ca="1" si="3"/>
        <v>0</v>
      </c>
      <c r="L35" s="22">
        <f t="shared" ca="1" si="3"/>
        <v>0</v>
      </c>
      <c r="M35" s="22">
        <f t="shared" ca="1" si="3"/>
        <v>0</v>
      </c>
      <c r="N35" s="22">
        <f t="shared" ca="1" si="3"/>
        <v>0</v>
      </c>
      <c r="O35" s="23">
        <f t="shared" ca="1" si="5"/>
        <v>0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3">
        <f t="shared" ca="1" si="4"/>
        <v>0</v>
      </c>
      <c r="E36" s="22">
        <f t="shared" ca="1" si="3"/>
        <v>0</v>
      </c>
      <c r="F36" s="22">
        <f t="shared" ca="1" si="3"/>
        <v>0</v>
      </c>
      <c r="G36" s="22">
        <f t="shared" ca="1" si="3"/>
        <v>0</v>
      </c>
      <c r="H36" s="22">
        <f t="shared" ca="1" si="3"/>
        <v>0</v>
      </c>
      <c r="I36" s="22">
        <f t="shared" ca="1" si="3"/>
        <v>0</v>
      </c>
      <c r="J36" s="22">
        <f t="shared" ca="1" si="3"/>
        <v>0</v>
      </c>
      <c r="K36" s="22">
        <f t="shared" ca="1" si="3"/>
        <v>0</v>
      </c>
      <c r="L36" s="22">
        <f t="shared" ca="1" si="3"/>
        <v>0</v>
      </c>
      <c r="M36" s="22">
        <f t="shared" ca="1" si="3"/>
        <v>0</v>
      </c>
      <c r="N36" s="22">
        <f t="shared" ca="1" si="3"/>
        <v>0</v>
      </c>
      <c r="O36" s="23">
        <f t="shared" ca="1" si="5"/>
        <v>0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3">
        <f t="shared" ca="1" si="4"/>
        <v>0</v>
      </c>
      <c r="E37" s="22">
        <f t="shared" ca="1" si="3"/>
        <v>0</v>
      </c>
      <c r="F37" s="22">
        <f t="shared" ca="1" si="3"/>
        <v>0</v>
      </c>
      <c r="G37" s="22">
        <f t="shared" ca="1" si="3"/>
        <v>0</v>
      </c>
      <c r="H37" s="22">
        <f t="shared" ca="1" si="3"/>
        <v>0</v>
      </c>
      <c r="I37" s="22">
        <f t="shared" ca="1" si="3"/>
        <v>0</v>
      </c>
      <c r="J37" s="22">
        <f t="shared" ca="1" si="3"/>
        <v>0</v>
      </c>
      <c r="K37" s="22">
        <f t="shared" ca="1" si="3"/>
        <v>0</v>
      </c>
      <c r="L37" s="22">
        <f t="shared" ca="1" si="3"/>
        <v>0</v>
      </c>
      <c r="M37" s="22">
        <f t="shared" ca="1" si="3"/>
        <v>0</v>
      </c>
      <c r="N37" s="22">
        <f t="shared" ca="1" si="3"/>
        <v>0</v>
      </c>
      <c r="O37" s="23">
        <f t="shared" ca="1" si="5"/>
        <v>0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3">
        <f t="shared" ca="1" si="4"/>
        <v>0</v>
      </c>
      <c r="E38" s="22">
        <f t="shared" ca="1" si="3"/>
        <v>0</v>
      </c>
      <c r="F38" s="22">
        <f t="shared" ca="1" si="3"/>
        <v>0</v>
      </c>
      <c r="G38" s="22">
        <f t="shared" ca="1" si="3"/>
        <v>0</v>
      </c>
      <c r="H38" s="22">
        <f t="shared" ca="1" si="3"/>
        <v>0</v>
      </c>
      <c r="I38" s="22">
        <f t="shared" ca="1" si="3"/>
        <v>0</v>
      </c>
      <c r="J38" s="22">
        <f t="shared" ca="1" si="3"/>
        <v>0</v>
      </c>
      <c r="K38" s="22">
        <f t="shared" ca="1" si="3"/>
        <v>0</v>
      </c>
      <c r="L38" s="22">
        <f t="shared" ca="1" si="3"/>
        <v>0</v>
      </c>
      <c r="M38" s="22">
        <f t="shared" ca="1" si="3"/>
        <v>0</v>
      </c>
      <c r="N38" s="22">
        <f t="shared" ca="1" si="3"/>
        <v>0</v>
      </c>
      <c r="O38" s="23">
        <f t="shared" ca="1" si="5"/>
        <v>0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3">
        <f t="shared" ca="1" si="4"/>
        <v>4427.0600000000004</v>
      </c>
      <c r="E39" s="22">
        <f t="shared" ref="E39:N54" ca="1" si="6">IFERROR(INDIRECT("'"&amp;$B$2&amp;"'!"&amp;ADDRESS(MATCH($B39,INDIRECT("'"&amp;$B$2&amp;"'!$B$1:$B$1095"),0),MATCH(E$5,INDIRECT("'"&amp;$B$2&amp;"'!5:5"),0))),0)</f>
        <v>4427.0600000000004</v>
      </c>
      <c r="F39" s="22">
        <f t="shared" ca="1" si="6"/>
        <v>0</v>
      </c>
      <c r="G39" s="22">
        <f t="shared" ca="1" si="6"/>
        <v>0</v>
      </c>
      <c r="H39" s="22">
        <f t="shared" ca="1" si="6"/>
        <v>534123.88</v>
      </c>
      <c r="I39" s="22">
        <f t="shared" ca="1" si="6"/>
        <v>1093.75</v>
      </c>
      <c r="J39" s="22">
        <f t="shared" ca="1" si="6"/>
        <v>393.75</v>
      </c>
      <c r="K39" s="22">
        <f t="shared" ca="1" si="6"/>
        <v>0</v>
      </c>
      <c r="L39" s="22">
        <f t="shared" ca="1" si="6"/>
        <v>0</v>
      </c>
      <c r="M39" s="22">
        <f t="shared" ca="1" si="6"/>
        <v>393.75</v>
      </c>
      <c r="N39" s="22">
        <f t="shared" ca="1" si="6"/>
        <v>0</v>
      </c>
      <c r="O39" s="23">
        <f t="shared" ca="1" si="5"/>
        <v>540432.19000000006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3">
        <f t="shared" ca="1" si="4"/>
        <v>12.35</v>
      </c>
      <c r="E40" s="22">
        <f t="shared" ca="1" si="6"/>
        <v>0</v>
      </c>
      <c r="F40" s="22">
        <f t="shared" ca="1" si="6"/>
        <v>0</v>
      </c>
      <c r="G40" s="22">
        <f t="shared" ca="1" si="6"/>
        <v>12.35</v>
      </c>
      <c r="H40" s="22">
        <f t="shared" ca="1" si="6"/>
        <v>0</v>
      </c>
      <c r="I40" s="22">
        <f t="shared" ca="1" si="6"/>
        <v>224524.61</v>
      </c>
      <c r="J40" s="22">
        <f t="shared" ca="1" si="6"/>
        <v>2.4700000000000002</v>
      </c>
      <c r="K40" s="22">
        <f t="shared" ca="1" si="6"/>
        <v>0</v>
      </c>
      <c r="L40" s="22">
        <f t="shared" ca="1" si="6"/>
        <v>0</v>
      </c>
      <c r="M40" s="22">
        <f t="shared" ca="1" si="6"/>
        <v>0</v>
      </c>
      <c r="N40" s="22">
        <f t="shared" ca="1" si="6"/>
        <v>0</v>
      </c>
      <c r="O40" s="23">
        <f t="shared" ca="1" si="5"/>
        <v>224539.43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3">
        <f t="shared" ca="1" si="4"/>
        <v>0</v>
      </c>
      <c r="E41" s="22">
        <f t="shared" ca="1" si="6"/>
        <v>0</v>
      </c>
      <c r="F41" s="22">
        <f t="shared" ca="1" si="6"/>
        <v>0</v>
      </c>
      <c r="G41" s="22">
        <f t="shared" ca="1" si="6"/>
        <v>0</v>
      </c>
      <c r="H41" s="22">
        <f t="shared" ca="1" si="6"/>
        <v>0</v>
      </c>
      <c r="I41" s="22">
        <f t="shared" ca="1" si="6"/>
        <v>0</v>
      </c>
      <c r="J41" s="22">
        <f t="shared" ca="1" si="6"/>
        <v>0</v>
      </c>
      <c r="K41" s="22">
        <f t="shared" ca="1" si="6"/>
        <v>0</v>
      </c>
      <c r="L41" s="22">
        <f t="shared" ca="1" si="6"/>
        <v>0</v>
      </c>
      <c r="M41" s="22">
        <f t="shared" ca="1" si="6"/>
        <v>0</v>
      </c>
      <c r="N41" s="22">
        <f t="shared" ca="1" si="6"/>
        <v>0</v>
      </c>
      <c r="O41" s="23">
        <f t="shared" ca="1" si="5"/>
        <v>0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3">
        <f t="shared" ca="1" si="4"/>
        <v>0</v>
      </c>
      <c r="E42" s="22">
        <f t="shared" ca="1" si="6"/>
        <v>0</v>
      </c>
      <c r="F42" s="22">
        <f t="shared" ca="1" si="6"/>
        <v>0</v>
      </c>
      <c r="G42" s="22">
        <f t="shared" ca="1" si="6"/>
        <v>0</v>
      </c>
      <c r="H42" s="22">
        <f t="shared" ca="1" si="6"/>
        <v>0</v>
      </c>
      <c r="I42" s="22">
        <f t="shared" ca="1" si="6"/>
        <v>0</v>
      </c>
      <c r="J42" s="22">
        <f t="shared" ca="1" si="6"/>
        <v>0</v>
      </c>
      <c r="K42" s="22">
        <f t="shared" ca="1" si="6"/>
        <v>0</v>
      </c>
      <c r="L42" s="22">
        <f t="shared" ca="1" si="6"/>
        <v>0</v>
      </c>
      <c r="M42" s="22">
        <f t="shared" ca="1" si="6"/>
        <v>0</v>
      </c>
      <c r="N42" s="22">
        <f t="shared" ca="1" si="6"/>
        <v>0</v>
      </c>
      <c r="O42" s="23">
        <f t="shared" ref="O42" ca="1" si="7">D42+SUM(H42:N42)</f>
        <v>0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3">
        <f t="shared" ca="1" si="4"/>
        <v>0</v>
      </c>
      <c r="E43" s="22">
        <f t="shared" ca="1" si="6"/>
        <v>0</v>
      </c>
      <c r="F43" s="22">
        <f t="shared" ca="1" si="6"/>
        <v>0</v>
      </c>
      <c r="G43" s="22">
        <f t="shared" ca="1" si="6"/>
        <v>0</v>
      </c>
      <c r="H43" s="22">
        <f t="shared" ca="1" si="6"/>
        <v>0</v>
      </c>
      <c r="I43" s="22">
        <f t="shared" ca="1" si="6"/>
        <v>0</v>
      </c>
      <c r="J43" s="22">
        <f t="shared" ca="1" si="6"/>
        <v>0</v>
      </c>
      <c r="K43" s="22">
        <f t="shared" ca="1" si="6"/>
        <v>0</v>
      </c>
      <c r="L43" s="22">
        <f t="shared" ca="1" si="6"/>
        <v>0</v>
      </c>
      <c r="M43" s="22">
        <f t="shared" ca="1" si="6"/>
        <v>0</v>
      </c>
      <c r="N43" s="22">
        <f t="shared" ca="1" si="6"/>
        <v>0</v>
      </c>
      <c r="O43" s="23">
        <f t="shared" ca="1" si="5"/>
        <v>0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3">
        <f t="shared" ca="1" si="4"/>
        <v>0</v>
      </c>
      <c r="E44" s="22">
        <f t="shared" ca="1" si="6"/>
        <v>0</v>
      </c>
      <c r="F44" s="22">
        <f t="shared" ca="1" si="6"/>
        <v>0</v>
      </c>
      <c r="G44" s="22">
        <f t="shared" ca="1" si="6"/>
        <v>0</v>
      </c>
      <c r="H44" s="22">
        <f t="shared" ca="1" si="6"/>
        <v>0</v>
      </c>
      <c r="I44" s="22">
        <f t="shared" ca="1" si="6"/>
        <v>0</v>
      </c>
      <c r="J44" s="22">
        <f t="shared" ca="1" si="6"/>
        <v>0</v>
      </c>
      <c r="K44" s="22">
        <f t="shared" ca="1" si="6"/>
        <v>0</v>
      </c>
      <c r="L44" s="22">
        <f t="shared" ca="1" si="6"/>
        <v>0</v>
      </c>
      <c r="M44" s="22">
        <f t="shared" ca="1" si="6"/>
        <v>0</v>
      </c>
      <c r="N44" s="22">
        <f t="shared" ca="1" si="6"/>
        <v>0</v>
      </c>
      <c r="O44" s="23">
        <f t="shared" ca="1" si="5"/>
        <v>0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3">
        <f t="shared" ca="1" si="4"/>
        <v>0</v>
      </c>
      <c r="E45" s="22">
        <f t="shared" ca="1" si="6"/>
        <v>0</v>
      </c>
      <c r="F45" s="22">
        <f t="shared" ca="1" si="6"/>
        <v>0</v>
      </c>
      <c r="G45" s="22">
        <f t="shared" ca="1" si="6"/>
        <v>0</v>
      </c>
      <c r="H45" s="22">
        <f t="shared" ca="1" si="6"/>
        <v>0</v>
      </c>
      <c r="I45" s="22">
        <f t="shared" ca="1" si="6"/>
        <v>0</v>
      </c>
      <c r="J45" s="22">
        <f t="shared" ca="1" si="6"/>
        <v>0</v>
      </c>
      <c r="K45" s="22">
        <f t="shared" ca="1" si="6"/>
        <v>0</v>
      </c>
      <c r="L45" s="22">
        <f t="shared" ca="1" si="6"/>
        <v>0</v>
      </c>
      <c r="M45" s="22">
        <f t="shared" ca="1" si="6"/>
        <v>0</v>
      </c>
      <c r="N45" s="22">
        <f t="shared" ca="1" si="6"/>
        <v>0</v>
      </c>
      <c r="O45" s="23">
        <f t="shared" ca="1" si="5"/>
        <v>0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3">
        <f t="shared" ca="1" si="4"/>
        <v>0</v>
      </c>
      <c r="E46" s="22">
        <f t="shared" ca="1" si="6"/>
        <v>0</v>
      </c>
      <c r="F46" s="22">
        <f t="shared" ca="1" si="6"/>
        <v>0</v>
      </c>
      <c r="G46" s="22">
        <f t="shared" ca="1" si="6"/>
        <v>0</v>
      </c>
      <c r="H46" s="22">
        <f t="shared" ca="1" si="6"/>
        <v>0</v>
      </c>
      <c r="I46" s="22">
        <f t="shared" ca="1" si="6"/>
        <v>0</v>
      </c>
      <c r="J46" s="22">
        <f t="shared" ca="1" si="6"/>
        <v>0</v>
      </c>
      <c r="K46" s="22">
        <f t="shared" ca="1" si="6"/>
        <v>0</v>
      </c>
      <c r="L46" s="22">
        <f t="shared" ca="1" si="6"/>
        <v>0</v>
      </c>
      <c r="M46" s="22">
        <f t="shared" ca="1" si="6"/>
        <v>0</v>
      </c>
      <c r="N46" s="22">
        <f t="shared" ca="1" si="6"/>
        <v>0</v>
      </c>
      <c r="O46" s="23">
        <f t="shared" ca="1" si="5"/>
        <v>0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3">
        <f t="shared" ca="1" si="4"/>
        <v>0</v>
      </c>
      <c r="E47" s="22">
        <f t="shared" ca="1" si="6"/>
        <v>0</v>
      </c>
      <c r="F47" s="22">
        <f t="shared" ca="1" si="6"/>
        <v>0</v>
      </c>
      <c r="G47" s="22">
        <f t="shared" ca="1" si="6"/>
        <v>0</v>
      </c>
      <c r="H47" s="22">
        <f t="shared" ca="1" si="6"/>
        <v>0</v>
      </c>
      <c r="I47" s="22">
        <f t="shared" ca="1" si="6"/>
        <v>0</v>
      </c>
      <c r="J47" s="22">
        <f t="shared" ca="1" si="6"/>
        <v>0</v>
      </c>
      <c r="K47" s="22">
        <f t="shared" ca="1" si="6"/>
        <v>0</v>
      </c>
      <c r="L47" s="22">
        <f t="shared" ca="1" si="6"/>
        <v>0</v>
      </c>
      <c r="M47" s="22">
        <f t="shared" ca="1" si="6"/>
        <v>0</v>
      </c>
      <c r="N47" s="22">
        <f t="shared" ca="1" si="6"/>
        <v>0</v>
      </c>
      <c r="O47" s="23">
        <f t="shared" ref="O47:O60" ca="1" si="8">D47+SUM(H47:N47)</f>
        <v>0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3">
        <f t="shared" ca="1" si="4"/>
        <v>0</v>
      </c>
      <c r="E48" s="22">
        <f t="shared" ca="1" si="6"/>
        <v>0</v>
      </c>
      <c r="F48" s="22">
        <f t="shared" ca="1" si="6"/>
        <v>0</v>
      </c>
      <c r="G48" s="22">
        <f t="shared" ca="1" si="6"/>
        <v>0</v>
      </c>
      <c r="H48" s="22">
        <f t="shared" ca="1" si="6"/>
        <v>0</v>
      </c>
      <c r="I48" s="22">
        <f t="shared" ca="1" si="6"/>
        <v>0</v>
      </c>
      <c r="J48" s="22">
        <f t="shared" ca="1" si="6"/>
        <v>0</v>
      </c>
      <c r="K48" s="22">
        <f t="shared" ca="1" si="6"/>
        <v>0</v>
      </c>
      <c r="L48" s="22">
        <f t="shared" ca="1" si="6"/>
        <v>0</v>
      </c>
      <c r="M48" s="22">
        <f t="shared" ca="1" si="6"/>
        <v>0</v>
      </c>
      <c r="N48" s="22">
        <f t="shared" ca="1" si="6"/>
        <v>0</v>
      </c>
      <c r="O48" s="23">
        <f t="shared" ca="1" si="8"/>
        <v>0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3">
        <f t="shared" ca="1" si="4"/>
        <v>0</v>
      </c>
      <c r="E49" s="22">
        <f t="shared" ca="1" si="6"/>
        <v>0</v>
      </c>
      <c r="F49" s="22">
        <f t="shared" ca="1" si="6"/>
        <v>0</v>
      </c>
      <c r="G49" s="22">
        <f t="shared" ca="1" si="6"/>
        <v>0</v>
      </c>
      <c r="H49" s="22">
        <f t="shared" ca="1" si="6"/>
        <v>0</v>
      </c>
      <c r="I49" s="22">
        <f t="shared" ca="1" si="6"/>
        <v>0</v>
      </c>
      <c r="J49" s="22">
        <f t="shared" ca="1" si="6"/>
        <v>0</v>
      </c>
      <c r="K49" s="22">
        <f t="shared" ca="1" si="6"/>
        <v>0</v>
      </c>
      <c r="L49" s="22">
        <f t="shared" ca="1" si="6"/>
        <v>0</v>
      </c>
      <c r="M49" s="22">
        <f t="shared" ca="1" si="6"/>
        <v>0</v>
      </c>
      <c r="N49" s="22">
        <f t="shared" ca="1" si="6"/>
        <v>0</v>
      </c>
      <c r="O49" s="23">
        <f t="shared" ca="1" si="8"/>
        <v>0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3">
        <f t="shared" ca="1" si="4"/>
        <v>0</v>
      </c>
      <c r="E50" s="22">
        <f t="shared" ca="1" si="6"/>
        <v>0</v>
      </c>
      <c r="F50" s="22">
        <f t="shared" ca="1" si="6"/>
        <v>0</v>
      </c>
      <c r="G50" s="22">
        <f t="shared" ca="1" si="6"/>
        <v>0</v>
      </c>
      <c r="H50" s="22">
        <f t="shared" ca="1" si="6"/>
        <v>0</v>
      </c>
      <c r="I50" s="22">
        <f t="shared" ca="1" si="6"/>
        <v>0</v>
      </c>
      <c r="J50" s="22">
        <f t="shared" ca="1" si="6"/>
        <v>0</v>
      </c>
      <c r="K50" s="22">
        <f t="shared" ca="1" si="6"/>
        <v>0</v>
      </c>
      <c r="L50" s="22">
        <f t="shared" ca="1" si="6"/>
        <v>0</v>
      </c>
      <c r="M50" s="22">
        <f t="shared" ca="1" si="6"/>
        <v>0</v>
      </c>
      <c r="N50" s="22">
        <f t="shared" ca="1" si="6"/>
        <v>0</v>
      </c>
      <c r="O50" s="23">
        <f t="shared" ca="1" si="8"/>
        <v>0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3">
        <f t="shared" ca="1" si="4"/>
        <v>0</v>
      </c>
      <c r="E51" s="22">
        <f t="shared" ca="1" si="6"/>
        <v>0</v>
      </c>
      <c r="F51" s="22">
        <f t="shared" ca="1" si="6"/>
        <v>0</v>
      </c>
      <c r="G51" s="22">
        <f t="shared" ca="1" si="6"/>
        <v>0</v>
      </c>
      <c r="H51" s="22">
        <f t="shared" ca="1" si="6"/>
        <v>0</v>
      </c>
      <c r="I51" s="22">
        <f t="shared" ca="1" si="6"/>
        <v>0</v>
      </c>
      <c r="J51" s="22">
        <f t="shared" ca="1" si="6"/>
        <v>0</v>
      </c>
      <c r="K51" s="22">
        <f t="shared" ca="1" si="6"/>
        <v>0</v>
      </c>
      <c r="L51" s="22">
        <f t="shared" ca="1" si="6"/>
        <v>0</v>
      </c>
      <c r="M51" s="22">
        <f t="shared" ca="1" si="6"/>
        <v>0</v>
      </c>
      <c r="N51" s="22">
        <f t="shared" ca="1" si="6"/>
        <v>0</v>
      </c>
      <c r="O51" s="23">
        <f t="shared" ca="1" si="8"/>
        <v>0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3">
        <f t="shared" ca="1" si="4"/>
        <v>0</v>
      </c>
      <c r="E52" s="22">
        <f t="shared" ca="1" si="6"/>
        <v>0</v>
      </c>
      <c r="F52" s="22">
        <f t="shared" ca="1" si="6"/>
        <v>0</v>
      </c>
      <c r="G52" s="22">
        <f t="shared" ca="1" si="6"/>
        <v>0</v>
      </c>
      <c r="H52" s="22">
        <f t="shared" ca="1" si="6"/>
        <v>0</v>
      </c>
      <c r="I52" s="22">
        <f t="shared" ca="1" si="6"/>
        <v>0</v>
      </c>
      <c r="J52" s="22">
        <f t="shared" ca="1" si="6"/>
        <v>0</v>
      </c>
      <c r="K52" s="22">
        <f t="shared" ca="1" si="6"/>
        <v>0</v>
      </c>
      <c r="L52" s="22">
        <f t="shared" ca="1" si="6"/>
        <v>0</v>
      </c>
      <c r="M52" s="22">
        <f t="shared" ca="1" si="6"/>
        <v>0</v>
      </c>
      <c r="N52" s="22">
        <f t="shared" ca="1" si="6"/>
        <v>0</v>
      </c>
      <c r="O52" s="23">
        <f t="shared" ref="O52:O55" ca="1" si="9">D52+SUM(H52:N52)</f>
        <v>0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3">
        <f t="shared" ca="1" si="4"/>
        <v>0</v>
      </c>
      <c r="E53" s="22">
        <f t="shared" ca="1" si="6"/>
        <v>0</v>
      </c>
      <c r="F53" s="22">
        <f t="shared" ca="1" si="6"/>
        <v>0</v>
      </c>
      <c r="G53" s="22">
        <f t="shared" ca="1" si="6"/>
        <v>0</v>
      </c>
      <c r="H53" s="22">
        <f t="shared" ca="1" si="6"/>
        <v>0</v>
      </c>
      <c r="I53" s="22">
        <f t="shared" ca="1" si="6"/>
        <v>0</v>
      </c>
      <c r="J53" s="22">
        <f t="shared" ca="1" si="6"/>
        <v>0</v>
      </c>
      <c r="K53" s="22">
        <f t="shared" ca="1" si="6"/>
        <v>0</v>
      </c>
      <c r="L53" s="22">
        <f t="shared" ca="1" si="6"/>
        <v>0</v>
      </c>
      <c r="M53" s="22">
        <f t="shared" ca="1" si="6"/>
        <v>0</v>
      </c>
      <c r="N53" s="22">
        <f t="shared" ca="1" si="6"/>
        <v>0</v>
      </c>
      <c r="O53" s="23">
        <f t="shared" ca="1" si="9"/>
        <v>0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3">
        <f t="shared" ca="1" si="4"/>
        <v>0</v>
      </c>
      <c r="E54" s="22">
        <f t="shared" ca="1" si="6"/>
        <v>0</v>
      </c>
      <c r="F54" s="22">
        <f t="shared" ca="1" si="6"/>
        <v>0</v>
      </c>
      <c r="G54" s="22">
        <f t="shared" ca="1" si="6"/>
        <v>0</v>
      </c>
      <c r="H54" s="22">
        <f t="shared" ca="1" si="6"/>
        <v>0</v>
      </c>
      <c r="I54" s="22">
        <f t="shared" ca="1" si="6"/>
        <v>0</v>
      </c>
      <c r="J54" s="22">
        <f t="shared" ca="1" si="6"/>
        <v>0</v>
      </c>
      <c r="K54" s="22">
        <f t="shared" ca="1" si="6"/>
        <v>0</v>
      </c>
      <c r="L54" s="22">
        <f t="shared" ca="1" si="6"/>
        <v>0</v>
      </c>
      <c r="M54" s="22">
        <f t="shared" ca="1" si="6"/>
        <v>0</v>
      </c>
      <c r="N54" s="22">
        <f t="shared" ca="1" si="6"/>
        <v>0</v>
      </c>
      <c r="O54" s="23">
        <f t="shared" ca="1" si="9"/>
        <v>0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3">
        <f t="shared" ca="1" si="4"/>
        <v>0</v>
      </c>
      <c r="E55" s="22">
        <f t="shared" ref="E55:N70" ca="1" si="10">IFERROR(INDIRECT("'"&amp;$B$2&amp;"'!"&amp;ADDRESS(MATCH($B55,INDIRECT("'"&amp;$B$2&amp;"'!$B$1:$B$1095"),0),MATCH(E$5,INDIRECT("'"&amp;$B$2&amp;"'!5:5"),0))),0)</f>
        <v>0</v>
      </c>
      <c r="F55" s="22">
        <f t="shared" ca="1" si="10"/>
        <v>0</v>
      </c>
      <c r="G55" s="22">
        <f t="shared" ca="1" si="10"/>
        <v>0</v>
      </c>
      <c r="H55" s="22">
        <f t="shared" ca="1" si="10"/>
        <v>0</v>
      </c>
      <c r="I55" s="22">
        <f t="shared" ca="1" si="10"/>
        <v>0</v>
      </c>
      <c r="J55" s="22">
        <f t="shared" ca="1" si="10"/>
        <v>0</v>
      </c>
      <c r="K55" s="22">
        <f t="shared" ca="1" si="10"/>
        <v>0</v>
      </c>
      <c r="L55" s="22">
        <f t="shared" ca="1" si="10"/>
        <v>0</v>
      </c>
      <c r="M55" s="22">
        <f t="shared" ca="1" si="10"/>
        <v>0</v>
      </c>
      <c r="N55" s="22">
        <f t="shared" ca="1" si="10"/>
        <v>0</v>
      </c>
      <c r="O55" s="23">
        <f t="shared" ca="1" si="9"/>
        <v>0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3">
        <f t="shared" ca="1" si="4"/>
        <v>0</v>
      </c>
      <c r="E56" s="22">
        <f t="shared" ca="1" si="10"/>
        <v>0</v>
      </c>
      <c r="F56" s="22">
        <f t="shared" ca="1" si="10"/>
        <v>0</v>
      </c>
      <c r="G56" s="22">
        <f t="shared" ca="1" si="10"/>
        <v>0</v>
      </c>
      <c r="H56" s="22">
        <f t="shared" ca="1" si="10"/>
        <v>0</v>
      </c>
      <c r="I56" s="22">
        <f t="shared" ca="1" si="10"/>
        <v>0</v>
      </c>
      <c r="J56" s="22">
        <f t="shared" ca="1" si="10"/>
        <v>0</v>
      </c>
      <c r="K56" s="22">
        <f t="shared" ca="1" si="10"/>
        <v>0</v>
      </c>
      <c r="L56" s="22">
        <f t="shared" ca="1" si="10"/>
        <v>0</v>
      </c>
      <c r="M56" s="22">
        <f t="shared" ca="1" si="10"/>
        <v>0</v>
      </c>
      <c r="N56" s="22">
        <f t="shared" ca="1" si="10"/>
        <v>0</v>
      </c>
      <c r="O56" s="23">
        <f t="shared" ca="1" si="8"/>
        <v>0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3">
        <f t="shared" ca="1" si="4"/>
        <v>0</v>
      </c>
      <c r="E57" s="22">
        <f t="shared" ca="1" si="10"/>
        <v>0</v>
      </c>
      <c r="F57" s="22">
        <f t="shared" ca="1" si="10"/>
        <v>0</v>
      </c>
      <c r="G57" s="22">
        <f t="shared" ca="1" si="10"/>
        <v>0</v>
      </c>
      <c r="H57" s="22">
        <f t="shared" ca="1" si="10"/>
        <v>0</v>
      </c>
      <c r="I57" s="22">
        <f t="shared" ca="1" si="10"/>
        <v>0</v>
      </c>
      <c r="J57" s="22">
        <f t="shared" ca="1" si="10"/>
        <v>0</v>
      </c>
      <c r="K57" s="22">
        <f t="shared" ca="1" si="10"/>
        <v>0</v>
      </c>
      <c r="L57" s="22">
        <f t="shared" ca="1" si="10"/>
        <v>0</v>
      </c>
      <c r="M57" s="22">
        <f t="shared" ca="1" si="10"/>
        <v>0</v>
      </c>
      <c r="N57" s="22">
        <f t="shared" ca="1" si="10"/>
        <v>0</v>
      </c>
      <c r="O57" s="23">
        <f t="shared" ca="1" si="8"/>
        <v>0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3">
        <f t="shared" ca="1" si="4"/>
        <v>0</v>
      </c>
      <c r="E58" s="22">
        <f t="shared" ca="1" si="10"/>
        <v>0</v>
      </c>
      <c r="F58" s="22">
        <f t="shared" ca="1" si="10"/>
        <v>0</v>
      </c>
      <c r="G58" s="22">
        <f t="shared" ca="1" si="10"/>
        <v>0</v>
      </c>
      <c r="H58" s="22">
        <f t="shared" ca="1" si="10"/>
        <v>0</v>
      </c>
      <c r="I58" s="22">
        <f t="shared" ca="1" si="10"/>
        <v>0</v>
      </c>
      <c r="J58" s="22">
        <f t="shared" ca="1" si="10"/>
        <v>0</v>
      </c>
      <c r="K58" s="22">
        <f t="shared" ca="1" si="10"/>
        <v>0</v>
      </c>
      <c r="L58" s="22">
        <f t="shared" ca="1" si="10"/>
        <v>0</v>
      </c>
      <c r="M58" s="22">
        <f t="shared" ca="1" si="10"/>
        <v>0</v>
      </c>
      <c r="N58" s="22">
        <f t="shared" ca="1" si="10"/>
        <v>0</v>
      </c>
      <c r="O58" s="23">
        <f t="shared" ca="1" si="8"/>
        <v>0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3">
        <f t="shared" ca="1" si="4"/>
        <v>0</v>
      </c>
      <c r="E59" s="22">
        <f t="shared" ca="1" si="10"/>
        <v>0</v>
      </c>
      <c r="F59" s="22">
        <f t="shared" ca="1" si="10"/>
        <v>0</v>
      </c>
      <c r="G59" s="22">
        <f t="shared" ca="1" si="10"/>
        <v>0</v>
      </c>
      <c r="H59" s="22">
        <f t="shared" ca="1" si="10"/>
        <v>0</v>
      </c>
      <c r="I59" s="22">
        <f t="shared" ca="1" si="10"/>
        <v>0</v>
      </c>
      <c r="J59" s="22">
        <f t="shared" ca="1" si="10"/>
        <v>0</v>
      </c>
      <c r="K59" s="22">
        <f t="shared" ca="1" si="10"/>
        <v>0</v>
      </c>
      <c r="L59" s="22">
        <f t="shared" ca="1" si="10"/>
        <v>0</v>
      </c>
      <c r="M59" s="22">
        <f t="shared" ca="1" si="10"/>
        <v>0</v>
      </c>
      <c r="N59" s="22">
        <f t="shared" ca="1" si="10"/>
        <v>0</v>
      </c>
      <c r="O59" s="23">
        <f t="shared" ca="1" si="8"/>
        <v>0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3">
        <f t="shared" ca="1" si="4"/>
        <v>0</v>
      </c>
      <c r="E60" s="22">
        <f t="shared" ca="1" si="10"/>
        <v>0</v>
      </c>
      <c r="F60" s="22">
        <f t="shared" ca="1" si="10"/>
        <v>0</v>
      </c>
      <c r="G60" s="22">
        <f t="shared" ca="1" si="10"/>
        <v>0</v>
      </c>
      <c r="H60" s="22">
        <f t="shared" ca="1" si="10"/>
        <v>0</v>
      </c>
      <c r="I60" s="22">
        <f t="shared" ca="1" si="10"/>
        <v>0</v>
      </c>
      <c r="J60" s="22">
        <f t="shared" ca="1" si="10"/>
        <v>0</v>
      </c>
      <c r="K60" s="22">
        <f t="shared" ca="1" si="10"/>
        <v>0</v>
      </c>
      <c r="L60" s="22">
        <f t="shared" ca="1" si="10"/>
        <v>0</v>
      </c>
      <c r="M60" s="22">
        <f t="shared" ca="1" si="10"/>
        <v>0</v>
      </c>
      <c r="N60" s="22">
        <f t="shared" ca="1" si="10"/>
        <v>0</v>
      </c>
      <c r="O60" s="23">
        <f t="shared" ca="1" si="8"/>
        <v>0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3">
        <f t="shared" ca="1" si="4"/>
        <v>0</v>
      </c>
      <c r="E61" s="22">
        <f t="shared" ca="1" si="10"/>
        <v>0</v>
      </c>
      <c r="F61" s="22">
        <f t="shared" ca="1" si="10"/>
        <v>0</v>
      </c>
      <c r="G61" s="22">
        <f t="shared" ca="1" si="10"/>
        <v>0</v>
      </c>
      <c r="H61" s="22">
        <f t="shared" ca="1" si="10"/>
        <v>0</v>
      </c>
      <c r="I61" s="22">
        <f t="shared" ca="1" si="10"/>
        <v>0</v>
      </c>
      <c r="J61" s="22">
        <f t="shared" ca="1" si="10"/>
        <v>0</v>
      </c>
      <c r="K61" s="22">
        <f t="shared" ca="1" si="10"/>
        <v>0</v>
      </c>
      <c r="L61" s="22">
        <f t="shared" ca="1" si="10"/>
        <v>0</v>
      </c>
      <c r="M61" s="22">
        <f t="shared" ca="1" si="10"/>
        <v>0</v>
      </c>
      <c r="N61" s="22">
        <f t="shared" ca="1" si="10"/>
        <v>0</v>
      </c>
      <c r="O61" s="23">
        <f t="shared" ref="O61:O74" ca="1" si="11">D61+SUM(H61:N61)</f>
        <v>0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3">
        <f t="shared" ca="1" si="4"/>
        <v>0</v>
      </c>
      <c r="E62" s="22">
        <f t="shared" ca="1" si="10"/>
        <v>0</v>
      </c>
      <c r="F62" s="22">
        <f t="shared" ca="1" si="10"/>
        <v>0</v>
      </c>
      <c r="G62" s="22">
        <f t="shared" ca="1" si="10"/>
        <v>0</v>
      </c>
      <c r="H62" s="22">
        <f t="shared" ca="1" si="10"/>
        <v>0</v>
      </c>
      <c r="I62" s="22">
        <f t="shared" ca="1" si="10"/>
        <v>0</v>
      </c>
      <c r="J62" s="22">
        <f t="shared" ca="1" si="10"/>
        <v>0</v>
      </c>
      <c r="K62" s="22">
        <f t="shared" ca="1" si="10"/>
        <v>0</v>
      </c>
      <c r="L62" s="22">
        <f t="shared" ca="1" si="10"/>
        <v>0</v>
      </c>
      <c r="M62" s="22">
        <f t="shared" ca="1" si="10"/>
        <v>0</v>
      </c>
      <c r="N62" s="22">
        <f t="shared" ca="1" si="10"/>
        <v>0</v>
      </c>
      <c r="O62" s="23">
        <f t="shared" ca="1" si="11"/>
        <v>0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3">
        <f t="shared" ca="1" si="4"/>
        <v>0</v>
      </c>
      <c r="E63" s="22">
        <f t="shared" ca="1" si="10"/>
        <v>0</v>
      </c>
      <c r="F63" s="22">
        <f t="shared" ca="1" si="10"/>
        <v>0</v>
      </c>
      <c r="G63" s="22">
        <f t="shared" ca="1" si="10"/>
        <v>0</v>
      </c>
      <c r="H63" s="22">
        <f t="shared" ca="1" si="10"/>
        <v>0</v>
      </c>
      <c r="I63" s="22">
        <f t="shared" ca="1" si="10"/>
        <v>0</v>
      </c>
      <c r="J63" s="22">
        <f t="shared" ca="1" si="10"/>
        <v>0</v>
      </c>
      <c r="K63" s="22">
        <f t="shared" ca="1" si="10"/>
        <v>0</v>
      </c>
      <c r="L63" s="22">
        <f t="shared" ca="1" si="10"/>
        <v>0</v>
      </c>
      <c r="M63" s="22">
        <f t="shared" ca="1" si="10"/>
        <v>0</v>
      </c>
      <c r="N63" s="22">
        <f t="shared" ca="1" si="10"/>
        <v>0</v>
      </c>
      <c r="O63" s="23">
        <f t="shared" ca="1" si="11"/>
        <v>0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3">
        <f t="shared" ca="1" si="4"/>
        <v>0</v>
      </c>
      <c r="E64" s="22">
        <f t="shared" ca="1" si="10"/>
        <v>0</v>
      </c>
      <c r="F64" s="22">
        <f t="shared" ca="1" si="10"/>
        <v>0</v>
      </c>
      <c r="G64" s="22">
        <f t="shared" ca="1" si="10"/>
        <v>0</v>
      </c>
      <c r="H64" s="22">
        <f t="shared" ca="1" si="10"/>
        <v>0</v>
      </c>
      <c r="I64" s="22">
        <f t="shared" ca="1" si="10"/>
        <v>0</v>
      </c>
      <c r="J64" s="22">
        <f t="shared" ca="1" si="10"/>
        <v>0</v>
      </c>
      <c r="K64" s="22">
        <f t="shared" ca="1" si="10"/>
        <v>0</v>
      </c>
      <c r="L64" s="22">
        <f t="shared" ca="1" si="10"/>
        <v>0</v>
      </c>
      <c r="M64" s="22">
        <f t="shared" ca="1" si="10"/>
        <v>0</v>
      </c>
      <c r="N64" s="22">
        <f t="shared" ca="1" si="10"/>
        <v>0</v>
      </c>
      <c r="O64" s="23">
        <f t="shared" ca="1" si="11"/>
        <v>0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3">
        <f t="shared" ca="1" si="4"/>
        <v>0</v>
      </c>
      <c r="E65" s="22">
        <f t="shared" ca="1" si="10"/>
        <v>0</v>
      </c>
      <c r="F65" s="22">
        <f t="shared" ca="1" si="10"/>
        <v>0</v>
      </c>
      <c r="G65" s="22">
        <f t="shared" ca="1" si="10"/>
        <v>0</v>
      </c>
      <c r="H65" s="22">
        <f t="shared" ca="1" si="10"/>
        <v>0</v>
      </c>
      <c r="I65" s="22">
        <f t="shared" ca="1" si="10"/>
        <v>0</v>
      </c>
      <c r="J65" s="22">
        <f t="shared" ca="1" si="10"/>
        <v>0</v>
      </c>
      <c r="K65" s="22">
        <f t="shared" ca="1" si="10"/>
        <v>0</v>
      </c>
      <c r="L65" s="22">
        <f t="shared" ca="1" si="10"/>
        <v>0</v>
      </c>
      <c r="M65" s="22">
        <f t="shared" ca="1" si="10"/>
        <v>0</v>
      </c>
      <c r="N65" s="22">
        <f t="shared" ca="1" si="10"/>
        <v>0</v>
      </c>
      <c r="O65" s="23">
        <f t="shared" ca="1" si="11"/>
        <v>0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3">
        <f t="shared" ca="1" si="4"/>
        <v>0</v>
      </c>
      <c r="E66" s="22">
        <f t="shared" ca="1" si="10"/>
        <v>0</v>
      </c>
      <c r="F66" s="22">
        <f t="shared" ca="1" si="10"/>
        <v>0</v>
      </c>
      <c r="G66" s="22">
        <f t="shared" ca="1" si="10"/>
        <v>0</v>
      </c>
      <c r="H66" s="22">
        <f t="shared" ca="1" si="10"/>
        <v>0</v>
      </c>
      <c r="I66" s="22">
        <f t="shared" ca="1" si="10"/>
        <v>0</v>
      </c>
      <c r="J66" s="22">
        <f t="shared" ca="1" si="10"/>
        <v>0</v>
      </c>
      <c r="K66" s="22">
        <f t="shared" ca="1" si="10"/>
        <v>0</v>
      </c>
      <c r="L66" s="22">
        <f t="shared" ca="1" si="10"/>
        <v>0</v>
      </c>
      <c r="M66" s="22">
        <f t="shared" ca="1" si="10"/>
        <v>0</v>
      </c>
      <c r="N66" s="22">
        <f t="shared" ca="1" si="10"/>
        <v>0</v>
      </c>
      <c r="O66" s="23">
        <f t="shared" ca="1" si="11"/>
        <v>0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3">
        <f t="shared" ca="1" si="4"/>
        <v>0</v>
      </c>
      <c r="E67" s="22">
        <f t="shared" ca="1" si="10"/>
        <v>0</v>
      </c>
      <c r="F67" s="22">
        <f t="shared" ca="1" si="10"/>
        <v>0</v>
      </c>
      <c r="G67" s="22">
        <f t="shared" ca="1" si="10"/>
        <v>0</v>
      </c>
      <c r="H67" s="22">
        <f t="shared" ca="1" si="10"/>
        <v>0</v>
      </c>
      <c r="I67" s="22">
        <f t="shared" ca="1" si="10"/>
        <v>0</v>
      </c>
      <c r="J67" s="22">
        <f t="shared" ca="1" si="10"/>
        <v>0</v>
      </c>
      <c r="K67" s="22">
        <f t="shared" ca="1" si="10"/>
        <v>0</v>
      </c>
      <c r="L67" s="22">
        <f t="shared" ca="1" si="10"/>
        <v>0</v>
      </c>
      <c r="M67" s="22">
        <f t="shared" ca="1" si="10"/>
        <v>0</v>
      </c>
      <c r="N67" s="22">
        <f t="shared" ca="1" si="10"/>
        <v>0</v>
      </c>
      <c r="O67" s="23">
        <f t="shared" ca="1" si="11"/>
        <v>0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3">
        <f t="shared" ca="1" si="4"/>
        <v>0</v>
      </c>
      <c r="E68" s="22">
        <f t="shared" ca="1" si="10"/>
        <v>0</v>
      </c>
      <c r="F68" s="22">
        <f t="shared" ca="1" si="10"/>
        <v>0</v>
      </c>
      <c r="G68" s="22">
        <f t="shared" ca="1" si="10"/>
        <v>0</v>
      </c>
      <c r="H68" s="22">
        <f t="shared" ca="1" si="10"/>
        <v>0</v>
      </c>
      <c r="I68" s="22">
        <f t="shared" ca="1" si="10"/>
        <v>0</v>
      </c>
      <c r="J68" s="22">
        <f t="shared" ca="1" si="10"/>
        <v>0</v>
      </c>
      <c r="K68" s="22">
        <f t="shared" ca="1" si="10"/>
        <v>0</v>
      </c>
      <c r="L68" s="22">
        <f t="shared" ca="1" si="10"/>
        <v>0</v>
      </c>
      <c r="M68" s="22">
        <f t="shared" ca="1" si="10"/>
        <v>0</v>
      </c>
      <c r="N68" s="22">
        <f t="shared" ca="1" si="10"/>
        <v>0</v>
      </c>
      <c r="O68" s="23">
        <f t="shared" ca="1" si="11"/>
        <v>0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3">
        <f t="shared" ca="1" si="4"/>
        <v>0</v>
      </c>
      <c r="E69" s="22">
        <f t="shared" ca="1" si="10"/>
        <v>0</v>
      </c>
      <c r="F69" s="22">
        <f t="shared" ca="1" si="10"/>
        <v>0</v>
      </c>
      <c r="G69" s="22">
        <f t="shared" ca="1" si="10"/>
        <v>0</v>
      </c>
      <c r="H69" s="22">
        <f t="shared" ca="1" si="10"/>
        <v>0</v>
      </c>
      <c r="I69" s="22">
        <f t="shared" ca="1" si="10"/>
        <v>0</v>
      </c>
      <c r="J69" s="22">
        <f t="shared" ca="1" si="10"/>
        <v>0</v>
      </c>
      <c r="K69" s="22">
        <f t="shared" ca="1" si="10"/>
        <v>0</v>
      </c>
      <c r="L69" s="22">
        <f t="shared" ca="1" si="10"/>
        <v>0</v>
      </c>
      <c r="M69" s="22">
        <f t="shared" ca="1" si="10"/>
        <v>0</v>
      </c>
      <c r="N69" s="22">
        <f t="shared" ca="1" si="10"/>
        <v>0</v>
      </c>
      <c r="O69" s="23">
        <f t="shared" ca="1" si="11"/>
        <v>0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3">
        <f t="shared" ca="1" si="4"/>
        <v>0</v>
      </c>
      <c r="E70" s="22">
        <f t="shared" ca="1" si="10"/>
        <v>0</v>
      </c>
      <c r="F70" s="22">
        <f t="shared" ca="1" si="10"/>
        <v>0</v>
      </c>
      <c r="G70" s="22">
        <f t="shared" ca="1" si="10"/>
        <v>0</v>
      </c>
      <c r="H70" s="22">
        <f t="shared" ca="1" si="10"/>
        <v>0</v>
      </c>
      <c r="I70" s="22">
        <f t="shared" ca="1" si="10"/>
        <v>0</v>
      </c>
      <c r="J70" s="22">
        <f t="shared" ca="1" si="10"/>
        <v>0</v>
      </c>
      <c r="K70" s="22">
        <f t="shared" ca="1" si="10"/>
        <v>0</v>
      </c>
      <c r="L70" s="22">
        <f t="shared" ca="1" si="10"/>
        <v>0</v>
      </c>
      <c r="M70" s="22">
        <f t="shared" ca="1" si="10"/>
        <v>0</v>
      </c>
      <c r="N70" s="22">
        <f t="shared" ca="1" si="10"/>
        <v>0</v>
      </c>
      <c r="O70" s="23">
        <f t="shared" ca="1" si="11"/>
        <v>0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3">
        <f t="shared" ca="1" si="4"/>
        <v>0</v>
      </c>
      <c r="E71" s="22">
        <f t="shared" ref="E71:N76" ca="1" si="12">IFERROR(INDIRECT("'"&amp;$B$2&amp;"'!"&amp;ADDRESS(MATCH($B71,INDIRECT("'"&amp;$B$2&amp;"'!$B$1:$B$1095"),0),MATCH(E$5,INDIRECT("'"&amp;$B$2&amp;"'!5:5"),0))),0)</f>
        <v>0</v>
      </c>
      <c r="F71" s="22">
        <f t="shared" ca="1" si="12"/>
        <v>0</v>
      </c>
      <c r="G71" s="22">
        <f t="shared" ca="1" si="12"/>
        <v>0</v>
      </c>
      <c r="H71" s="22">
        <f t="shared" ca="1" si="12"/>
        <v>0</v>
      </c>
      <c r="I71" s="22">
        <f t="shared" ca="1" si="12"/>
        <v>0</v>
      </c>
      <c r="J71" s="22">
        <f t="shared" ca="1" si="12"/>
        <v>0</v>
      </c>
      <c r="K71" s="22">
        <f t="shared" ca="1" si="12"/>
        <v>0</v>
      </c>
      <c r="L71" s="22">
        <f t="shared" ca="1" si="12"/>
        <v>0</v>
      </c>
      <c r="M71" s="22">
        <f t="shared" ca="1" si="12"/>
        <v>0</v>
      </c>
      <c r="N71" s="22">
        <f t="shared" ca="1" si="12"/>
        <v>0</v>
      </c>
      <c r="O71" s="23">
        <f t="shared" ca="1" si="11"/>
        <v>0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3">
        <f t="shared" ca="1" si="4"/>
        <v>0</v>
      </c>
      <c r="E72" s="22">
        <f t="shared" ca="1" si="12"/>
        <v>0</v>
      </c>
      <c r="F72" s="22">
        <f t="shared" ca="1" si="12"/>
        <v>0</v>
      </c>
      <c r="G72" s="22">
        <f t="shared" ca="1" si="12"/>
        <v>0</v>
      </c>
      <c r="H72" s="22">
        <f t="shared" ca="1" si="12"/>
        <v>0</v>
      </c>
      <c r="I72" s="22">
        <f t="shared" ca="1" si="12"/>
        <v>0</v>
      </c>
      <c r="J72" s="22">
        <f t="shared" ca="1" si="12"/>
        <v>0</v>
      </c>
      <c r="K72" s="22">
        <f t="shared" ca="1" si="12"/>
        <v>0</v>
      </c>
      <c r="L72" s="22">
        <f t="shared" ca="1" si="12"/>
        <v>0</v>
      </c>
      <c r="M72" s="22">
        <f t="shared" ca="1" si="12"/>
        <v>0</v>
      </c>
      <c r="N72" s="22">
        <f t="shared" ca="1" si="12"/>
        <v>0</v>
      </c>
      <c r="O72" s="23">
        <f t="shared" ca="1" si="11"/>
        <v>0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3">
        <f t="shared" ca="1" si="4"/>
        <v>0</v>
      </c>
      <c r="E73" s="22">
        <f t="shared" ca="1" si="12"/>
        <v>0</v>
      </c>
      <c r="F73" s="22">
        <f t="shared" ca="1" si="12"/>
        <v>0</v>
      </c>
      <c r="G73" s="22">
        <f t="shared" ca="1" si="12"/>
        <v>0</v>
      </c>
      <c r="H73" s="22">
        <f t="shared" ca="1" si="12"/>
        <v>0</v>
      </c>
      <c r="I73" s="22">
        <f t="shared" ca="1" si="12"/>
        <v>0</v>
      </c>
      <c r="J73" s="22">
        <f t="shared" ca="1" si="12"/>
        <v>0</v>
      </c>
      <c r="K73" s="22">
        <f t="shared" ca="1" si="12"/>
        <v>0</v>
      </c>
      <c r="L73" s="22">
        <f t="shared" ca="1" si="12"/>
        <v>0</v>
      </c>
      <c r="M73" s="22">
        <f t="shared" ca="1" si="12"/>
        <v>0</v>
      </c>
      <c r="N73" s="22">
        <f t="shared" ca="1" si="12"/>
        <v>0</v>
      </c>
      <c r="O73" s="23">
        <f t="shared" ca="1" si="11"/>
        <v>0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3">
        <f t="shared" ca="1" si="4"/>
        <v>0</v>
      </c>
      <c r="E74" s="22">
        <f t="shared" ca="1" si="12"/>
        <v>0</v>
      </c>
      <c r="F74" s="22">
        <f t="shared" ca="1" si="12"/>
        <v>0</v>
      </c>
      <c r="G74" s="22">
        <f t="shared" ca="1" si="12"/>
        <v>0</v>
      </c>
      <c r="H74" s="22">
        <f t="shared" ca="1" si="12"/>
        <v>0</v>
      </c>
      <c r="I74" s="22">
        <f t="shared" ca="1" si="12"/>
        <v>0</v>
      </c>
      <c r="J74" s="22">
        <f t="shared" ca="1" si="12"/>
        <v>0</v>
      </c>
      <c r="K74" s="22">
        <f t="shared" ca="1" si="12"/>
        <v>0</v>
      </c>
      <c r="L74" s="22">
        <f t="shared" ca="1" si="12"/>
        <v>0</v>
      </c>
      <c r="M74" s="22">
        <f t="shared" ca="1" si="12"/>
        <v>0</v>
      </c>
      <c r="N74" s="22">
        <f t="shared" ca="1" si="12"/>
        <v>0</v>
      </c>
      <c r="O74" s="23">
        <f t="shared" ca="1" si="11"/>
        <v>0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3">
        <f t="shared" ca="1" si="4"/>
        <v>0</v>
      </c>
      <c r="E75" s="22">
        <f t="shared" ca="1" si="12"/>
        <v>0</v>
      </c>
      <c r="F75" s="22">
        <f t="shared" ca="1" si="12"/>
        <v>0</v>
      </c>
      <c r="G75" s="22">
        <f t="shared" ca="1" si="12"/>
        <v>0</v>
      </c>
      <c r="H75" s="22">
        <f t="shared" ca="1" si="12"/>
        <v>0</v>
      </c>
      <c r="I75" s="22">
        <f t="shared" ca="1" si="12"/>
        <v>0</v>
      </c>
      <c r="J75" s="22">
        <f t="shared" ca="1" si="12"/>
        <v>0</v>
      </c>
      <c r="K75" s="22">
        <f t="shared" ca="1" si="12"/>
        <v>0</v>
      </c>
      <c r="L75" s="22">
        <f t="shared" ca="1" si="12"/>
        <v>0</v>
      </c>
      <c r="M75" s="22">
        <f t="shared" ca="1" si="12"/>
        <v>0</v>
      </c>
      <c r="N75" s="22">
        <f t="shared" ca="1" si="12"/>
        <v>0</v>
      </c>
      <c r="O75" s="23">
        <f ca="1">D75+SUM(H75:N75)</f>
        <v>0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3">
        <f t="shared" ca="1" si="4"/>
        <v>0</v>
      </c>
      <c r="E76" s="22">
        <f t="shared" ca="1" si="12"/>
        <v>0</v>
      </c>
      <c r="F76" s="22">
        <f t="shared" ca="1" si="12"/>
        <v>0</v>
      </c>
      <c r="G76" s="22">
        <f t="shared" ca="1" si="12"/>
        <v>0</v>
      </c>
      <c r="H76" s="22">
        <f t="shared" ca="1" si="12"/>
        <v>0</v>
      </c>
      <c r="I76" s="22">
        <f t="shared" ca="1" si="12"/>
        <v>0</v>
      </c>
      <c r="J76" s="22">
        <f t="shared" ca="1" si="12"/>
        <v>0</v>
      </c>
      <c r="K76" s="22">
        <f t="shared" ca="1" si="12"/>
        <v>0</v>
      </c>
      <c r="L76" s="22">
        <f t="shared" ca="1" si="12"/>
        <v>0</v>
      </c>
      <c r="M76" s="22">
        <f t="shared" ca="1" si="12"/>
        <v>0</v>
      </c>
      <c r="N76" s="22">
        <f t="shared" ca="1" si="12"/>
        <v>0</v>
      </c>
      <c r="O76" s="23">
        <f ca="1">D76+SUM(H76:N76)</f>
        <v>0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N77" ca="1" si="13">SUMIF($C$7:$C$76,"HD",D$7:D$76)</f>
        <v>115524403.84999996</v>
      </c>
      <c r="E77" s="57">
        <f t="shared" ca="1" si="13"/>
        <v>2990224.1793201086</v>
      </c>
      <c r="F77" s="57">
        <f t="shared" ca="1" si="13"/>
        <v>23600217.626094028</v>
      </c>
      <c r="G77" s="57">
        <f t="shared" ca="1" si="13"/>
        <v>88933962.044585809</v>
      </c>
      <c r="H77" s="57">
        <f t="shared" ca="1" si="13"/>
        <v>4867138.9400000097</v>
      </c>
      <c r="I77" s="57">
        <f t="shared" ca="1" si="13"/>
        <v>211819423.86000001</v>
      </c>
      <c r="J77" s="57">
        <f t="shared" ca="1" si="13"/>
        <v>2239427.5000000014</v>
      </c>
      <c r="K77" s="57">
        <f t="shared" ca="1" si="13"/>
        <v>1849539.34</v>
      </c>
      <c r="L77" s="57">
        <f t="shared" ca="1" si="13"/>
        <v>0</v>
      </c>
      <c r="M77" s="57">
        <f t="shared" ca="1" si="13"/>
        <v>1074238.26</v>
      </c>
      <c r="N77" s="57">
        <f t="shared" ca="1" si="13"/>
        <v>0</v>
      </c>
      <c r="O77" s="23">
        <f ca="1">D77+SUM(H77:N77)</f>
        <v>337374171.75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t="shared" ref="E78:N78" ca="1" si="14">SUMIF($C$7:$C$76,"H",E$7:E$76)+SUMIF($C$7:$C$76,"E",E$7:E$76)</f>
        <v>0</v>
      </c>
      <c r="F78" s="57">
        <f t="shared" ca="1" si="14"/>
        <v>0</v>
      </c>
      <c r="G78" s="57">
        <f t="shared" ca="1" si="14"/>
        <v>0</v>
      </c>
      <c r="H78" s="57">
        <f t="shared" ca="1" si="14"/>
        <v>0</v>
      </c>
      <c r="I78" s="57">
        <f t="shared" ca="1" si="14"/>
        <v>0</v>
      </c>
      <c r="J78" s="57">
        <f t="shared" ca="1" si="14"/>
        <v>0</v>
      </c>
      <c r="K78" s="57">
        <f t="shared" ca="1" si="14"/>
        <v>0</v>
      </c>
      <c r="L78" s="57">
        <f t="shared" ca="1" si="14"/>
        <v>0</v>
      </c>
      <c r="M78" s="57">
        <f t="shared" ca="1" si="14"/>
        <v>0</v>
      </c>
      <c r="N78" s="57">
        <f t="shared" ca="1" si="14"/>
        <v>0</v>
      </c>
      <c r="O78" s="23">
        <f ca="1">D78+SUM(H78:N78)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N79" ca="1" si="15">D77+D78</f>
        <v>115524403.84999996</v>
      </c>
      <c r="E79" s="57">
        <f t="shared" ca="1" si="15"/>
        <v>2990224.1793201086</v>
      </c>
      <c r="F79" s="57">
        <f t="shared" ca="1" si="15"/>
        <v>23600217.626094028</v>
      </c>
      <c r="G79" s="57">
        <f t="shared" ca="1" si="15"/>
        <v>88933962.044585809</v>
      </c>
      <c r="H79" s="57">
        <f t="shared" ca="1" si="15"/>
        <v>4867138.9400000097</v>
      </c>
      <c r="I79" s="57">
        <f t="shared" ca="1" si="15"/>
        <v>211819423.86000001</v>
      </c>
      <c r="J79" s="57">
        <f t="shared" ca="1" si="15"/>
        <v>2239427.5000000014</v>
      </c>
      <c r="K79" s="57">
        <f t="shared" ca="1" si="15"/>
        <v>1849539.34</v>
      </c>
      <c r="L79" s="57">
        <f t="shared" ca="1" si="15"/>
        <v>0</v>
      </c>
      <c r="M79" s="57">
        <f t="shared" ca="1" si="15"/>
        <v>1074238.26</v>
      </c>
      <c r="N79" s="57">
        <f t="shared" ca="1" si="15"/>
        <v>0</v>
      </c>
      <c r="O79" s="23">
        <f ca="1">D79+SUM(H79:N79)</f>
        <v>337374171.75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85A70753-3FA6-4C3F-8C44-EFBA9B8E11B0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C212-28E0-4BA8-B41F-70EA4231BC83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21" width="15.7109375" style="3" customWidth="1"/>
    <col min="22" max="22" width="4" style="3" customWidth="1"/>
    <col min="23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331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723</v>
      </c>
      <c r="E5" s="10">
        <v>724</v>
      </c>
      <c r="F5" s="10">
        <v>765</v>
      </c>
      <c r="G5" s="10">
        <v>766</v>
      </c>
      <c r="H5" s="10">
        <v>767</v>
      </c>
      <c r="I5" s="10">
        <v>768</v>
      </c>
      <c r="J5" s="10">
        <v>773</v>
      </c>
      <c r="K5" s="10">
        <v>774</v>
      </c>
      <c r="L5" s="10">
        <v>775</v>
      </c>
      <c r="M5" s="10">
        <v>776</v>
      </c>
      <c r="N5" s="10">
        <v>777</v>
      </c>
      <c r="O5" s="10">
        <v>778</v>
      </c>
      <c r="P5" s="10">
        <v>779</v>
      </c>
      <c r="Q5" s="10">
        <v>780</v>
      </c>
      <c r="R5" s="10">
        <v>781</v>
      </c>
      <c r="S5" s="10">
        <v>782</v>
      </c>
      <c r="T5" s="10">
        <v>783</v>
      </c>
      <c r="U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56</v>
      </c>
      <c r="E6" s="72" t="s">
        <v>57</v>
      </c>
      <c r="F6" s="72" t="s">
        <v>58</v>
      </c>
      <c r="G6" s="72" t="s">
        <v>59</v>
      </c>
      <c r="H6" s="72" t="s">
        <v>60</v>
      </c>
      <c r="I6" s="72" t="s">
        <v>61</v>
      </c>
      <c r="J6" s="72" t="s">
        <v>62</v>
      </c>
      <c r="K6" s="72" t="s">
        <v>63</v>
      </c>
      <c r="L6" s="72" t="s">
        <v>64</v>
      </c>
      <c r="M6" s="72" t="s">
        <v>65</v>
      </c>
      <c r="N6" s="72" t="s">
        <v>66</v>
      </c>
      <c r="O6" s="72" t="s">
        <v>67</v>
      </c>
      <c r="P6" s="72" t="s">
        <v>68</v>
      </c>
      <c r="Q6" s="72" t="s">
        <v>69</v>
      </c>
      <c r="R6" s="72" t="s">
        <v>70</v>
      </c>
      <c r="S6" s="72" t="s">
        <v>71</v>
      </c>
      <c r="T6" s="72" t="s">
        <v>72</v>
      </c>
      <c r="U6" s="71" t="s">
        <v>332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S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t="shared" ca="1" si="0"/>
        <v>0</v>
      </c>
      <c r="K7" s="22">
        <f t="shared" ca="1" si="0"/>
        <v>0</v>
      </c>
      <c r="L7" s="22">
        <f t="shared" ca="1" si="0"/>
        <v>0</v>
      </c>
      <c r="M7" s="22">
        <f t="shared" ca="1" si="0"/>
        <v>0</v>
      </c>
      <c r="N7" s="22">
        <f t="shared" ca="1" si="0"/>
        <v>0</v>
      </c>
      <c r="O7" s="22">
        <f t="shared" ca="1" si="0"/>
        <v>0</v>
      </c>
      <c r="P7" s="22">
        <f t="shared" ca="1" si="0"/>
        <v>0</v>
      </c>
      <c r="Q7" s="22">
        <f t="shared" ca="1" si="0"/>
        <v>0</v>
      </c>
      <c r="R7" s="22">
        <f t="shared" ca="1" si="0"/>
        <v>0</v>
      </c>
      <c r="S7" s="22">
        <f t="shared" ca="1" si="0"/>
        <v>0</v>
      </c>
      <c r="T7" s="22">
        <f t="shared" ref="N7:T22" ca="1" si="1">IFERROR(INDIRECT("'"&amp;$B$2&amp;"'!"&amp;ADDRESS(MATCH($B7,INDIRECT("'"&amp;$B$2&amp;"'!$B$1:$B$1095"),0),MATCH(T$5,INDIRECT("'"&amp;$B$2&amp;"'!5:5"),0))),0)</f>
        <v>0</v>
      </c>
      <c r="U7" s="23">
        <f t="shared" ref="U7:U22" ca="1" si="2">+SUM(D7:T7)</f>
        <v>0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35305.290000002831</v>
      </c>
      <c r="E8" s="22">
        <f t="shared" ca="1" si="0"/>
        <v>1936307.6899999976</v>
      </c>
      <c r="F8" s="22">
        <f t="shared" ca="1" si="0"/>
        <v>78932561.279999971</v>
      </c>
      <c r="G8" s="22">
        <f t="shared" ca="1" si="0"/>
        <v>59819.100000000093</v>
      </c>
      <c r="H8" s="22">
        <f t="shared" ca="1" si="0"/>
        <v>1634250.8800000008</v>
      </c>
      <c r="I8" s="22">
        <f t="shared" ca="1" si="0"/>
        <v>13534459.440000013</v>
      </c>
      <c r="J8" s="22">
        <f t="shared" ca="1" si="0"/>
        <v>67805.429999999993</v>
      </c>
      <c r="K8" s="22">
        <f t="shared" ca="1" si="0"/>
        <v>0</v>
      </c>
      <c r="L8" s="22">
        <f t="shared" ca="1" si="0"/>
        <v>0</v>
      </c>
      <c r="M8" s="22">
        <f t="shared" ca="1" si="0"/>
        <v>2199406.38</v>
      </c>
      <c r="N8" s="22">
        <f t="shared" ca="1" si="1"/>
        <v>71537472.219999984</v>
      </c>
      <c r="O8" s="22">
        <f t="shared" ca="1" si="1"/>
        <v>343804.97</v>
      </c>
      <c r="P8" s="22">
        <f t="shared" ca="1" si="1"/>
        <v>16316726.32</v>
      </c>
      <c r="Q8" s="22">
        <f t="shared" ca="1" si="1"/>
        <v>0</v>
      </c>
      <c r="R8" s="22">
        <f t="shared" ca="1" si="1"/>
        <v>0</v>
      </c>
      <c r="S8" s="22">
        <f t="shared" ca="1" si="1"/>
        <v>298020.09000000003</v>
      </c>
      <c r="T8" s="22">
        <f t="shared" ca="1" si="1"/>
        <v>2337694.9500000002</v>
      </c>
      <c r="U8" s="23">
        <f t="shared" ca="1" si="2"/>
        <v>189233634.03999996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115935.92</v>
      </c>
      <c r="E9" s="22">
        <f t="shared" ca="1" si="0"/>
        <v>285779.53999999998</v>
      </c>
      <c r="F9" s="22">
        <f t="shared" ca="1" si="0"/>
        <v>117991.19</v>
      </c>
      <c r="G9" s="22">
        <f t="shared" ca="1" si="0"/>
        <v>11246884.42</v>
      </c>
      <c r="H9" s="22">
        <f t="shared" ca="1" si="0"/>
        <v>9622345.9399999976</v>
      </c>
      <c r="I9" s="22">
        <f t="shared" ca="1" si="0"/>
        <v>468381.83999999985</v>
      </c>
      <c r="J9" s="22">
        <f t="shared" ca="1" si="0"/>
        <v>20.63</v>
      </c>
      <c r="K9" s="22">
        <f t="shared" ca="1" si="0"/>
        <v>0</v>
      </c>
      <c r="L9" s="22">
        <f t="shared" ca="1" si="0"/>
        <v>0</v>
      </c>
      <c r="M9" s="22">
        <f t="shared" ca="1" si="0"/>
        <v>2277.11</v>
      </c>
      <c r="N9" s="22">
        <f t="shared" ca="1" si="1"/>
        <v>-301556.87</v>
      </c>
      <c r="O9" s="22">
        <f t="shared" ca="1" si="1"/>
        <v>38572.199999999997</v>
      </c>
      <c r="P9" s="22">
        <f t="shared" ca="1" si="1"/>
        <v>293941.65000000002</v>
      </c>
      <c r="Q9" s="22">
        <f t="shared" ca="1" si="1"/>
        <v>0</v>
      </c>
      <c r="R9" s="22">
        <f t="shared" ca="1" si="1"/>
        <v>0</v>
      </c>
      <c r="S9" s="22">
        <f t="shared" ca="1" si="1"/>
        <v>868.83</v>
      </c>
      <c r="T9" s="22">
        <f t="shared" ca="1" si="1"/>
        <v>75657.78</v>
      </c>
      <c r="U9" s="23">
        <f t="shared" ca="1" si="2"/>
        <v>21967100.179999992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94137.269999999029</v>
      </c>
      <c r="E10" s="22">
        <f t="shared" ca="1" si="0"/>
        <v>12843123.73</v>
      </c>
      <c r="F10" s="22">
        <f t="shared" ca="1" si="0"/>
        <v>3177444.19</v>
      </c>
      <c r="G10" s="22">
        <f t="shared" ca="1" si="0"/>
        <v>-294665.21999999997</v>
      </c>
      <c r="H10" s="22">
        <f t="shared" ca="1" si="0"/>
        <v>16950086.899999999</v>
      </c>
      <c r="I10" s="22">
        <f t="shared" ca="1" si="0"/>
        <v>2902170.84</v>
      </c>
      <c r="J10" s="22">
        <f t="shared" ca="1" si="0"/>
        <v>200479.19</v>
      </c>
      <c r="K10" s="22">
        <f t="shared" ca="1" si="0"/>
        <v>0</v>
      </c>
      <c r="L10" s="22">
        <f t="shared" ca="1" si="0"/>
        <v>14575.32</v>
      </c>
      <c r="M10" s="22">
        <f t="shared" ca="1" si="0"/>
        <v>9228570.1400000006</v>
      </c>
      <c r="N10" s="22">
        <f t="shared" ca="1" si="1"/>
        <v>159621856.80000001</v>
      </c>
      <c r="O10" s="22">
        <f t="shared" ca="1" si="1"/>
        <v>1968331.83</v>
      </c>
      <c r="P10" s="22">
        <f t="shared" ca="1" si="1"/>
        <v>57299221.100000001</v>
      </c>
      <c r="Q10" s="22">
        <f t="shared" ca="1" si="1"/>
        <v>104356.54</v>
      </c>
      <c r="R10" s="22">
        <f t="shared" ca="1" si="1"/>
        <v>0</v>
      </c>
      <c r="S10" s="22">
        <f t="shared" ca="1" si="1"/>
        <v>840539.51</v>
      </c>
      <c r="T10" s="22">
        <f t="shared" ca="1" si="1"/>
        <v>6915913.7199999997</v>
      </c>
      <c r="U10" s="23">
        <f t="shared" ca="1" si="2"/>
        <v>271866141.86000001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714.28</v>
      </c>
      <c r="F11" s="22">
        <f t="shared" ca="1" si="0"/>
        <v>-219591.12</v>
      </c>
      <c r="G11" s="22">
        <f t="shared" ca="1" si="0"/>
        <v>0</v>
      </c>
      <c r="H11" s="22">
        <f t="shared" ca="1" si="0"/>
        <v>0</v>
      </c>
      <c r="I11" s="22">
        <f t="shared" ca="1" si="0"/>
        <v>24778.21</v>
      </c>
      <c r="J11" s="22">
        <f t="shared" ca="1" si="0"/>
        <v>67745.06</v>
      </c>
      <c r="K11" s="22">
        <f t="shared" ca="1" si="0"/>
        <v>0</v>
      </c>
      <c r="L11" s="22">
        <f t="shared" ca="1" si="0"/>
        <v>0</v>
      </c>
      <c r="M11" s="22">
        <f t="shared" ca="1" si="0"/>
        <v>2194974.08</v>
      </c>
      <c r="N11" s="22">
        <f t="shared" ca="1" si="1"/>
        <v>71740300.980000004</v>
      </c>
      <c r="O11" s="22">
        <f t="shared" ca="1" si="1"/>
        <v>337912.78</v>
      </c>
      <c r="P11" s="22">
        <f t="shared" ca="1" si="1"/>
        <v>15992160.880000001</v>
      </c>
      <c r="Q11" s="22">
        <f t="shared" ca="1" si="1"/>
        <v>0</v>
      </c>
      <c r="R11" s="22">
        <f t="shared" ca="1" si="1"/>
        <v>0</v>
      </c>
      <c r="S11" s="22">
        <f t="shared" ca="1" si="1"/>
        <v>300885.98</v>
      </c>
      <c r="T11" s="22">
        <f t="shared" ca="1" si="1"/>
        <v>2301071.17</v>
      </c>
      <c r="U11" s="23">
        <f t="shared" ca="1" si="2"/>
        <v>92740952.300000012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2">
        <f t="shared" ca="1" si="0"/>
        <v>0</v>
      </c>
      <c r="L12" s="22">
        <f t="shared" ca="1" si="0"/>
        <v>0</v>
      </c>
      <c r="M12" s="22">
        <f t="shared" ca="1" si="0"/>
        <v>0</v>
      </c>
      <c r="N12" s="22">
        <f t="shared" ca="1" si="1"/>
        <v>0</v>
      </c>
      <c r="O12" s="22">
        <f t="shared" ca="1" si="1"/>
        <v>0</v>
      </c>
      <c r="P12" s="22">
        <f t="shared" ca="1" si="1"/>
        <v>0</v>
      </c>
      <c r="Q12" s="22">
        <f t="shared" ca="1" si="1"/>
        <v>0</v>
      </c>
      <c r="R12" s="22">
        <f t="shared" ca="1" si="1"/>
        <v>0</v>
      </c>
      <c r="S12" s="22">
        <f t="shared" ca="1" si="1"/>
        <v>0</v>
      </c>
      <c r="T12" s="22">
        <f t="shared" ca="1" si="1"/>
        <v>0</v>
      </c>
      <c r="U12" s="23">
        <f t="shared" ca="1" si="2"/>
        <v>0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32665.85</v>
      </c>
      <c r="E13" s="22">
        <f t="shared" ca="1" si="0"/>
        <v>18364.91</v>
      </c>
      <c r="F13" s="22">
        <f t="shared" ca="1" si="0"/>
        <v>1881512.24</v>
      </c>
      <c r="G13" s="22">
        <f t="shared" ca="1" si="0"/>
        <v>0</v>
      </c>
      <c r="H13" s="22">
        <f t="shared" ca="1" si="0"/>
        <v>2739867.18</v>
      </c>
      <c r="I13" s="22">
        <f t="shared" ca="1" si="0"/>
        <v>1965627.09</v>
      </c>
      <c r="J13" s="22">
        <f t="shared" ca="1" si="0"/>
        <v>0</v>
      </c>
      <c r="K13" s="22">
        <f t="shared" ca="1" si="0"/>
        <v>0</v>
      </c>
      <c r="L13" s="22">
        <f t="shared" ca="1" si="0"/>
        <v>0</v>
      </c>
      <c r="M13" s="22">
        <f t="shared" ca="1" si="0"/>
        <v>0</v>
      </c>
      <c r="N13" s="22">
        <f t="shared" ca="1" si="1"/>
        <v>0</v>
      </c>
      <c r="O13" s="22">
        <f t="shared" ca="1" si="1"/>
        <v>0</v>
      </c>
      <c r="P13" s="22">
        <f t="shared" ca="1" si="1"/>
        <v>0</v>
      </c>
      <c r="Q13" s="22">
        <f t="shared" ca="1" si="1"/>
        <v>0</v>
      </c>
      <c r="R13" s="22">
        <f t="shared" ca="1" si="1"/>
        <v>0</v>
      </c>
      <c r="S13" s="22">
        <f t="shared" ca="1" si="1"/>
        <v>0</v>
      </c>
      <c r="T13" s="22">
        <f t="shared" ca="1" si="1"/>
        <v>0</v>
      </c>
      <c r="U13" s="23">
        <f t="shared" ca="1" si="2"/>
        <v>6638037.2699999996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10825.210000000001</v>
      </c>
      <c r="E14" s="22">
        <f t="shared" ca="1" si="0"/>
        <v>115367.44999999998</v>
      </c>
      <c r="F14" s="22">
        <f t="shared" ca="1" si="0"/>
        <v>1264590.3900000001</v>
      </c>
      <c r="G14" s="22">
        <f t="shared" ca="1" si="0"/>
        <v>0</v>
      </c>
      <c r="H14" s="22">
        <f t="shared" ca="1" si="0"/>
        <v>107517.12</v>
      </c>
      <c r="I14" s="22">
        <f t="shared" ca="1" si="0"/>
        <v>683607.57000000007</v>
      </c>
      <c r="J14" s="22">
        <f t="shared" ca="1" si="0"/>
        <v>112948.69</v>
      </c>
      <c r="K14" s="22">
        <f t="shared" ca="1" si="0"/>
        <v>0</v>
      </c>
      <c r="L14" s="22">
        <f t="shared" ca="1" si="0"/>
        <v>0</v>
      </c>
      <c r="M14" s="22">
        <f t="shared" ca="1" si="0"/>
        <v>3649781.43</v>
      </c>
      <c r="N14" s="22">
        <f t="shared" ca="1" si="1"/>
        <v>119431949.15000001</v>
      </c>
      <c r="O14" s="22">
        <f t="shared" ca="1" si="1"/>
        <v>567379.68000000005</v>
      </c>
      <c r="P14" s="22">
        <f t="shared" ca="1" si="1"/>
        <v>26835598.140000001</v>
      </c>
      <c r="Q14" s="22">
        <f t="shared" ca="1" si="1"/>
        <v>0</v>
      </c>
      <c r="R14" s="22">
        <f t="shared" ca="1" si="1"/>
        <v>0</v>
      </c>
      <c r="S14" s="22">
        <f t="shared" ca="1" si="1"/>
        <v>511029.61</v>
      </c>
      <c r="T14" s="22">
        <f t="shared" ca="1" si="1"/>
        <v>3850546.72</v>
      </c>
      <c r="U14" s="23">
        <f t="shared" ca="1" si="2"/>
        <v>157141141.16000003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21176312.352380954</v>
      </c>
      <c r="G15" s="22">
        <f t="shared" ca="1" si="0"/>
        <v>0</v>
      </c>
      <c r="H15" s="22">
        <f t="shared" ca="1" si="0"/>
        <v>0</v>
      </c>
      <c r="I15" s="22">
        <f t="shared" ca="1" si="0"/>
        <v>689059882.69523823</v>
      </c>
      <c r="J15" s="22">
        <f t="shared" ca="1" si="0"/>
        <v>0</v>
      </c>
      <c r="K15" s="22">
        <f t="shared" ca="1" si="0"/>
        <v>0</v>
      </c>
      <c r="L15" s="22">
        <f t="shared" ca="1" si="0"/>
        <v>0</v>
      </c>
      <c r="M15" s="22">
        <f t="shared" ca="1" si="0"/>
        <v>0</v>
      </c>
      <c r="N15" s="22">
        <f t="shared" ca="1" si="1"/>
        <v>0</v>
      </c>
      <c r="O15" s="22">
        <f t="shared" ca="1" si="1"/>
        <v>0</v>
      </c>
      <c r="P15" s="22">
        <f t="shared" ca="1" si="1"/>
        <v>0</v>
      </c>
      <c r="Q15" s="22">
        <f t="shared" ca="1" si="1"/>
        <v>0</v>
      </c>
      <c r="R15" s="22">
        <f t="shared" ca="1" si="1"/>
        <v>0</v>
      </c>
      <c r="S15" s="22">
        <f t="shared" ca="1" si="1"/>
        <v>0</v>
      </c>
      <c r="T15" s="22">
        <f t="shared" ca="1" si="1"/>
        <v>0</v>
      </c>
      <c r="U15" s="23">
        <f t="shared" ca="1" si="2"/>
        <v>710236195.04761922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2">
        <f t="shared" ca="1" si="0"/>
        <v>0</v>
      </c>
      <c r="L16" s="22">
        <f t="shared" ca="1" si="0"/>
        <v>0</v>
      </c>
      <c r="M16" s="22">
        <f t="shared" ca="1" si="0"/>
        <v>0</v>
      </c>
      <c r="N16" s="22">
        <f t="shared" ca="1" si="1"/>
        <v>0</v>
      </c>
      <c r="O16" s="22">
        <f t="shared" ca="1" si="1"/>
        <v>0</v>
      </c>
      <c r="P16" s="22">
        <f t="shared" ca="1" si="1"/>
        <v>0</v>
      </c>
      <c r="Q16" s="22">
        <f t="shared" ca="1" si="1"/>
        <v>0</v>
      </c>
      <c r="R16" s="22">
        <f t="shared" ca="1" si="1"/>
        <v>0</v>
      </c>
      <c r="S16" s="22">
        <f t="shared" ca="1" si="1"/>
        <v>0</v>
      </c>
      <c r="T16" s="22">
        <f t="shared" ca="1" si="1"/>
        <v>0</v>
      </c>
      <c r="U16" s="23">
        <f t="shared" ca="1" si="2"/>
        <v>0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28699</v>
      </c>
      <c r="E17" s="22">
        <f t="shared" ca="1" si="0"/>
        <v>-344088</v>
      </c>
      <c r="F17" s="22">
        <f t="shared" ca="1" si="0"/>
        <v>5942740</v>
      </c>
      <c r="G17" s="22">
        <f t="shared" ca="1" si="0"/>
        <v>0</v>
      </c>
      <c r="H17" s="22">
        <f t="shared" ca="1" si="0"/>
        <v>3222712</v>
      </c>
      <c r="I17" s="22">
        <f t="shared" ca="1" si="0"/>
        <v>794367</v>
      </c>
      <c r="J17" s="22">
        <f t="shared" ca="1" si="0"/>
        <v>0</v>
      </c>
      <c r="K17" s="22">
        <f t="shared" ca="1" si="0"/>
        <v>0</v>
      </c>
      <c r="L17" s="22">
        <f t="shared" ca="1" si="0"/>
        <v>0</v>
      </c>
      <c r="M17" s="22">
        <f t="shared" ca="1" si="0"/>
        <v>0</v>
      </c>
      <c r="N17" s="22">
        <f t="shared" ca="1" si="1"/>
        <v>0</v>
      </c>
      <c r="O17" s="22">
        <f t="shared" ca="1" si="1"/>
        <v>0</v>
      </c>
      <c r="P17" s="22">
        <f t="shared" ca="1" si="1"/>
        <v>0</v>
      </c>
      <c r="Q17" s="22">
        <f t="shared" ca="1" si="1"/>
        <v>0</v>
      </c>
      <c r="R17" s="22">
        <f t="shared" ca="1" si="1"/>
        <v>0</v>
      </c>
      <c r="S17" s="22">
        <f t="shared" ca="1" si="1"/>
        <v>0</v>
      </c>
      <c r="T17" s="22">
        <f t="shared" ca="1" si="1"/>
        <v>0</v>
      </c>
      <c r="U17" s="23">
        <f t="shared" ca="1" si="2"/>
        <v>9644430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114.66</v>
      </c>
      <c r="E18" s="22">
        <f t="shared" ca="1" si="0"/>
        <v>71.069999999999993</v>
      </c>
      <c r="F18" s="22">
        <f t="shared" ca="1" si="0"/>
        <v>345.85</v>
      </c>
      <c r="G18" s="22">
        <f t="shared" ca="1" si="0"/>
        <v>0</v>
      </c>
      <c r="H18" s="22">
        <f t="shared" ca="1" si="0"/>
        <v>101645.11999999998</v>
      </c>
      <c r="I18" s="22">
        <f t="shared" ca="1" si="0"/>
        <v>151.51</v>
      </c>
      <c r="J18" s="22">
        <f t="shared" ca="1" si="0"/>
        <v>0</v>
      </c>
      <c r="K18" s="22">
        <f t="shared" ca="1" si="0"/>
        <v>0</v>
      </c>
      <c r="L18" s="22">
        <f t="shared" ca="1" si="0"/>
        <v>0</v>
      </c>
      <c r="M18" s="22">
        <f t="shared" ca="1" si="0"/>
        <v>0</v>
      </c>
      <c r="N18" s="22">
        <f t="shared" ca="1" si="1"/>
        <v>0</v>
      </c>
      <c r="O18" s="22">
        <f t="shared" ca="1" si="1"/>
        <v>0</v>
      </c>
      <c r="P18" s="22">
        <f t="shared" ca="1" si="1"/>
        <v>0</v>
      </c>
      <c r="Q18" s="22">
        <f t="shared" ca="1" si="1"/>
        <v>0</v>
      </c>
      <c r="R18" s="22">
        <f t="shared" ca="1" si="1"/>
        <v>0</v>
      </c>
      <c r="S18" s="22">
        <f t="shared" ca="1" si="1"/>
        <v>0</v>
      </c>
      <c r="T18" s="22">
        <f t="shared" ca="1" si="1"/>
        <v>0</v>
      </c>
      <c r="U18" s="23">
        <f t="shared" ca="1" si="2"/>
        <v>102328.20999999998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2">
        <f t="shared" ca="1" si="0"/>
        <v>0</v>
      </c>
      <c r="L19" s="22">
        <f t="shared" ca="1" si="0"/>
        <v>0</v>
      </c>
      <c r="M19" s="22">
        <f t="shared" ca="1" si="0"/>
        <v>0</v>
      </c>
      <c r="N19" s="22">
        <f t="shared" ca="1" si="1"/>
        <v>0</v>
      </c>
      <c r="O19" s="22">
        <f t="shared" ca="1" si="1"/>
        <v>0</v>
      </c>
      <c r="P19" s="22">
        <f t="shared" ca="1" si="1"/>
        <v>0</v>
      </c>
      <c r="Q19" s="22">
        <f t="shared" ca="1" si="1"/>
        <v>0</v>
      </c>
      <c r="R19" s="22">
        <f t="shared" ca="1" si="1"/>
        <v>0</v>
      </c>
      <c r="S19" s="22">
        <f t="shared" ca="1" si="1"/>
        <v>0</v>
      </c>
      <c r="T19" s="22">
        <f t="shared" ca="1" si="1"/>
        <v>0</v>
      </c>
      <c r="U19" s="23">
        <f t="shared" ca="1" si="2"/>
        <v>0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30372.019999999997</v>
      </c>
      <c r="E20" s="22">
        <f t="shared" ca="1" si="0"/>
        <v>181918.89</v>
      </c>
      <c r="F20" s="22">
        <f t="shared" ca="1" si="0"/>
        <v>13121.169999999998</v>
      </c>
      <c r="G20" s="22">
        <f t="shared" ca="1" si="0"/>
        <v>0</v>
      </c>
      <c r="H20" s="22">
        <f t="shared" ca="1" si="0"/>
        <v>1441312.57</v>
      </c>
      <c r="I20" s="22">
        <f t="shared" ca="1" si="0"/>
        <v>161869.51</v>
      </c>
      <c r="J20" s="22">
        <f t="shared" ca="1" si="0"/>
        <v>0</v>
      </c>
      <c r="K20" s="22">
        <f t="shared" ca="1" si="0"/>
        <v>0</v>
      </c>
      <c r="L20" s="22">
        <f t="shared" ca="1" si="0"/>
        <v>55656596.829999998</v>
      </c>
      <c r="M20" s="22">
        <f t="shared" ca="1" si="0"/>
        <v>0</v>
      </c>
      <c r="N20" s="22">
        <f t="shared" ca="1" si="1"/>
        <v>0</v>
      </c>
      <c r="O20" s="22">
        <f t="shared" ca="1" si="1"/>
        <v>0</v>
      </c>
      <c r="P20" s="22">
        <f t="shared" ca="1" si="1"/>
        <v>0</v>
      </c>
      <c r="Q20" s="22">
        <f t="shared" ca="1" si="1"/>
        <v>0</v>
      </c>
      <c r="R20" s="22">
        <f t="shared" ca="1" si="1"/>
        <v>0</v>
      </c>
      <c r="S20" s="22">
        <f t="shared" ca="1" si="1"/>
        <v>0</v>
      </c>
      <c r="T20" s="22">
        <f t="shared" ca="1" si="1"/>
        <v>0</v>
      </c>
      <c r="U20" s="23">
        <f t="shared" ca="1" si="2"/>
        <v>57485190.989999995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3499.04</v>
      </c>
      <c r="E21" s="22">
        <f t="shared" ca="1" si="0"/>
        <v>2922.82</v>
      </c>
      <c r="F21" s="22">
        <f t="shared" ca="1" si="0"/>
        <v>38793.96</v>
      </c>
      <c r="G21" s="22">
        <f t="shared" ca="1" si="0"/>
        <v>0</v>
      </c>
      <c r="H21" s="22">
        <f t="shared" ca="1" si="0"/>
        <v>7341.51</v>
      </c>
      <c r="I21" s="22">
        <f t="shared" ca="1" si="0"/>
        <v>84650.66</v>
      </c>
      <c r="J21" s="22">
        <f t="shared" ca="1" si="0"/>
        <v>0</v>
      </c>
      <c r="K21" s="22">
        <f t="shared" ca="1" si="0"/>
        <v>0</v>
      </c>
      <c r="L21" s="22">
        <f t="shared" ca="1" si="0"/>
        <v>0</v>
      </c>
      <c r="M21" s="22">
        <f t="shared" ca="1" si="0"/>
        <v>0</v>
      </c>
      <c r="N21" s="22">
        <f t="shared" ca="1" si="1"/>
        <v>0</v>
      </c>
      <c r="O21" s="22">
        <f t="shared" ca="1" si="1"/>
        <v>0</v>
      </c>
      <c r="P21" s="22">
        <f t="shared" ca="1" si="1"/>
        <v>0</v>
      </c>
      <c r="Q21" s="22">
        <f t="shared" ca="1" si="1"/>
        <v>0</v>
      </c>
      <c r="R21" s="22">
        <f t="shared" ca="1" si="1"/>
        <v>0</v>
      </c>
      <c r="S21" s="22">
        <f t="shared" ca="1" si="1"/>
        <v>0</v>
      </c>
      <c r="T21" s="22">
        <f t="shared" ca="1" si="1"/>
        <v>0</v>
      </c>
      <c r="U21" s="23">
        <f t="shared" ca="1" si="2"/>
        <v>137207.99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10613.62</v>
      </c>
      <c r="F22" s="22">
        <f t="shared" ca="1" si="0"/>
        <v>853274</v>
      </c>
      <c r="G22" s="22">
        <f t="shared" ca="1" si="0"/>
        <v>461187</v>
      </c>
      <c r="H22" s="22">
        <f t="shared" ca="1" si="0"/>
        <v>1931979.32</v>
      </c>
      <c r="I22" s="22">
        <f t="shared" ca="1" si="0"/>
        <v>12177873.33</v>
      </c>
      <c r="J22" s="22">
        <f t="shared" ca="1" si="0"/>
        <v>1016900.42</v>
      </c>
      <c r="K22" s="22">
        <f t="shared" ca="1" si="0"/>
        <v>0</v>
      </c>
      <c r="L22" s="22">
        <f t="shared" ca="1" si="0"/>
        <v>0</v>
      </c>
      <c r="M22" s="22">
        <f t="shared" ca="1" si="0"/>
        <v>32977798.73</v>
      </c>
      <c r="N22" s="22">
        <f t="shared" ca="1" si="0"/>
        <v>1073670569.67</v>
      </c>
      <c r="O22" s="22">
        <f t="shared" ca="1" si="0"/>
        <v>5142165.7</v>
      </c>
      <c r="P22" s="22">
        <f t="shared" ca="1" si="0"/>
        <v>243416414.38</v>
      </c>
      <c r="Q22" s="22">
        <f t="shared" ca="1" si="0"/>
        <v>0</v>
      </c>
      <c r="R22" s="22">
        <f t="shared" ca="1" si="0"/>
        <v>0</v>
      </c>
      <c r="S22" s="22">
        <f t="shared" ca="1" si="0"/>
        <v>4478899.17</v>
      </c>
      <c r="T22" s="22">
        <f t="shared" ca="1" si="1"/>
        <v>34861192.210000001</v>
      </c>
      <c r="U22" s="23">
        <f t="shared" ca="1" si="2"/>
        <v>1410998867.5500002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S38" ca="1" si="3">IFERROR(INDIRECT("'"&amp;$B$2&amp;"'!"&amp;ADDRESS(MATCH($B23,INDIRECT("'"&amp;$B$2&amp;"'!$B$1:$B$1095"),0),MATCH(D$5,INDIRECT("'"&amp;$B$2&amp;"'!5:5"),0))),0)</f>
        <v>0</v>
      </c>
      <c r="E23" s="22">
        <f t="shared" ca="1" si="3"/>
        <v>40</v>
      </c>
      <c r="F23" s="22">
        <f t="shared" ca="1" si="3"/>
        <v>7496294.1999999899</v>
      </c>
      <c r="G23" s="22">
        <f t="shared" ca="1" si="3"/>
        <v>1236277.4399999904</v>
      </c>
      <c r="H23" s="22">
        <f t="shared" ca="1" si="3"/>
        <v>2850989.37</v>
      </c>
      <c r="I23" s="22">
        <f t="shared" ca="1" si="3"/>
        <v>577745.23</v>
      </c>
      <c r="J23" s="22">
        <f t="shared" ca="1" si="3"/>
        <v>0</v>
      </c>
      <c r="K23" s="22">
        <f t="shared" ca="1" si="3"/>
        <v>0</v>
      </c>
      <c r="L23" s="22">
        <f t="shared" ca="1" si="3"/>
        <v>0</v>
      </c>
      <c r="M23" s="22">
        <f t="shared" ca="1" si="3"/>
        <v>0</v>
      </c>
      <c r="N23" s="22">
        <f t="shared" ca="1" si="3"/>
        <v>0</v>
      </c>
      <c r="O23" s="22">
        <f t="shared" ca="1" si="3"/>
        <v>0</v>
      </c>
      <c r="P23" s="22">
        <f t="shared" ca="1" si="3"/>
        <v>0</v>
      </c>
      <c r="Q23" s="22">
        <f t="shared" ca="1" si="3"/>
        <v>0</v>
      </c>
      <c r="R23" s="22">
        <f t="shared" ca="1" si="3"/>
        <v>0</v>
      </c>
      <c r="S23" s="22">
        <f t="shared" ca="1" si="3"/>
        <v>0</v>
      </c>
      <c r="T23" s="22">
        <f t="shared" ref="N23:T38" ca="1" si="4">IFERROR(INDIRECT("'"&amp;$B$2&amp;"'!"&amp;ADDRESS(MATCH($B23,INDIRECT("'"&amp;$B$2&amp;"'!$B$1:$B$1095"),0),MATCH(T$5,INDIRECT("'"&amp;$B$2&amp;"'!5:5"),0))),0)</f>
        <v>0</v>
      </c>
      <c r="U23" s="23">
        <f ca="1">+SUM(D23:T23)</f>
        <v>12161346.23999998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3"/>
        <v>233714.889999999</v>
      </c>
      <c r="E24" s="22">
        <f t="shared" ca="1" si="3"/>
        <v>1083171.8</v>
      </c>
      <c r="F24" s="22">
        <f t="shared" ca="1" si="3"/>
        <v>4047254.91</v>
      </c>
      <c r="G24" s="22">
        <f t="shared" ca="1" si="3"/>
        <v>0</v>
      </c>
      <c r="H24" s="22">
        <f t="shared" ca="1" si="3"/>
        <v>1189982.93</v>
      </c>
      <c r="I24" s="22">
        <f t="shared" ca="1" si="3"/>
        <v>4593213.1099998197</v>
      </c>
      <c r="J24" s="22">
        <f t="shared" ca="1" si="3"/>
        <v>0</v>
      </c>
      <c r="K24" s="22">
        <f t="shared" ca="1" si="3"/>
        <v>0</v>
      </c>
      <c r="L24" s="22">
        <f t="shared" ca="1" si="3"/>
        <v>0</v>
      </c>
      <c r="M24" s="22">
        <f t="shared" ca="1" si="3"/>
        <v>0</v>
      </c>
      <c r="N24" s="22">
        <f t="shared" ca="1" si="4"/>
        <v>8266.8700000000008</v>
      </c>
      <c r="O24" s="22">
        <f t="shared" ca="1" si="4"/>
        <v>0</v>
      </c>
      <c r="P24" s="22">
        <f t="shared" ca="1" si="4"/>
        <v>14235480.26</v>
      </c>
      <c r="Q24" s="22">
        <f t="shared" ca="1" si="4"/>
        <v>0</v>
      </c>
      <c r="R24" s="22">
        <f t="shared" ca="1" si="4"/>
        <v>0</v>
      </c>
      <c r="S24" s="22">
        <f t="shared" ca="1" si="4"/>
        <v>0</v>
      </c>
      <c r="T24" s="22">
        <f t="shared" ca="1" si="4"/>
        <v>0</v>
      </c>
      <c r="U24" s="23">
        <f ca="1">+SUM(D24:T24)</f>
        <v>25391084.769999817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3"/>
        <v>71.91</v>
      </c>
      <c r="E25" s="22">
        <f t="shared" ca="1" si="3"/>
        <v>40.39</v>
      </c>
      <c r="F25" s="22">
        <f t="shared" ca="1" si="3"/>
        <v>2114.27</v>
      </c>
      <c r="G25" s="22">
        <f t="shared" ca="1" si="3"/>
        <v>0</v>
      </c>
      <c r="H25" s="22">
        <f t="shared" ca="1" si="3"/>
        <v>0</v>
      </c>
      <c r="I25" s="22">
        <f t="shared" ca="1" si="3"/>
        <v>5219.13</v>
      </c>
      <c r="J25" s="22">
        <f t="shared" ca="1" si="3"/>
        <v>0</v>
      </c>
      <c r="K25" s="22">
        <f t="shared" ca="1" si="3"/>
        <v>0</v>
      </c>
      <c r="L25" s="22">
        <f t="shared" ca="1" si="3"/>
        <v>0</v>
      </c>
      <c r="M25" s="22">
        <f t="shared" ca="1" si="3"/>
        <v>0</v>
      </c>
      <c r="N25" s="22">
        <f t="shared" ca="1" si="4"/>
        <v>0</v>
      </c>
      <c r="O25" s="22">
        <f t="shared" ca="1" si="4"/>
        <v>0</v>
      </c>
      <c r="P25" s="22">
        <f t="shared" ca="1" si="4"/>
        <v>0</v>
      </c>
      <c r="Q25" s="22">
        <f t="shared" ca="1" si="4"/>
        <v>0</v>
      </c>
      <c r="R25" s="22">
        <f t="shared" ca="1" si="4"/>
        <v>0</v>
      </c>
      <c r="S25" s="22">
        <f t="shared" ca="1" si="4"/>
        <v>0</v>
      </c>
      <c r="T25" s="22">
        <f t="shared" ca="1" si="4"/>
        <v>0</v>
      </c>
      <c r="U25" s="23">
        <f t="shared" ref="U25:U46" ca="1" si="5">+SUM(D25:T25)</f>
        <v>7445.7000000000007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3"/>
        <v>45601.18</v>
      </c>
      <c r="E26" s="22">
        <f t="shared" ca="1" si="3"/>
        <v>292494.46100000001</v>
      </c>
      <c r="F26" s="22">
        <f t="shared" ca="1" si="3"/>
        <v>123817.965</v>
      </c>
      <c r="G26" s="22">
        <f t="shared" ca="1" si="3"/>
        <v>70087.691999999995</v>
      </c>
      <c r="H26" s="22">
        <f t="shared" ca="1" si="3"/>
        <v>2237688.89</v>
      </c>
      <c r="I26" s="22">
        <f t="shared" ca="1" si="3"/>
        <v>887219.34600000002</v>
      </c>
      <c r="J26" s="22">
        <f t="shared" ca="1" si="3"/>
        <v>0</v>
      </c>
      <c r="K26" s="22">
        <f t="shared" ca="1" si="3"/>
        <v>0</v>
      </c>
      <c r="L26" s="22">
        <f t="shared" ca="1" si="3"/>
        <v>0</v>
      </c>
      <c r="M26" s="22">
        <f t="shared" ca="1" si="3"/>
        <v>0</v>
      </c>
      <c r="N26" s="22">
        <f t="shared" ca="1" si="4"/>
        <v>0</v>
      </c>
      <c r="O26" s="22">
        <f t="shared" ca="1" si="4"/>
        <v>0</v>
      </c>
      <c r="P26" s="22">
        <f t="shared" ca="1" si="4"/>
        <v>0</v>
      </c>
      <c r="Q26" s="22">
        <f t="shared" ca="1" si="4"/>
        <v>0</v>
      </c>
      <c r="R26" s="22">
        <f t="shared" ca="1" si="4"/>
        <v>0</v>
      </c>
      <c r="S26" s="22">
        <f t="shared" ca="1" si="4"/>
        <v>0</v>
      </c>
      <c r="T26" s="22">
        <f t="shared" ca="1" si="4"/>
        <v>0</v>
      </c>
      <c r="U26" s="23">
        <f t="shared" ca="1" si="5"/>
        <v>3656909.534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3"/>
        <v>0</v>
      </c>
      <c r="E27" s="22">
        <f t="shared" ca="1" si="3"/>
        <v>0</v>
      </c>
      <c r="F27" s="22">
        <f t="shared" ca="1" si="3"/>
        <v>0.04</v>
      </c>
      <c r="G27" s="22">
        <f t="shared" ca="1" si="3"/>
        <v>0</v>
      </c>
      <c r="H27" s="22">
        <f t="shared" ca="1" si="3"/>
        <v>0</v>
      </c>
      <c r="I27" s="22">
        <f t="shared" ca="1" si="3"/>
        <v>62.259999999999991</v>
      </c>
      <c r="J27" s="22">
        <f t="shared" ca="1" si="3"/>
        <v>0</v>
      </c>
      <c r="K27" s="22">
        <f t="shared" ca="1" si="3"/>
        <v>0</v>
      </c>
      <c r="L27" s="22">
        <f t="shared" ca="1" si="3"/>
        <v>0</v>
      </c>
      <c r="M27" s="22">
        <f t="shared" ca="1" si="3"/>
        <v>0</v>
      </c>
      <c r="N27" s="22">
        <f t="shared" ca="1" si="4"/>
        <v>1.7361490023404258E-10</v>
      </c>
      <c r="O27" s="22">
        <f t="shared" ca="1" si="4"/>
        <v>0</v>
      </c>
      <c r="P27" s="22">
        <f t="shared" ca="1" si="4"/>
        <v>0</v>
      </c>
      <c r="Q27" s="22">
        <f t="shared" ca="1" si="4"/>
        <v>0</v>
      </c>
      <c r="R27" s="22">
        <f t="shared" ca="1" si="4"/>
        <v>0</v>
      </c>
      <c r="S27" s="22">
        <f t="shared" ca="1" si="4"/>
        <v>0</v>
      </c>
      <c r="T27" s="22">
        <f t="shared" ca="1" si="4"/>
        <v>0</v>
      </c>
      <c r="U27" s="23">
        <f t="shared" ca="1" si="5"/>
        <v>62.300000000173604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3"/>
        <v>0</v>
      </c>
      <c r="E28" s="22">
        <f t="shared" ca="1" si="3"/>
        <v>11</v>
      </c>
      <c r="F28" s="22">
        <f t="shared" ca="1" si="3"/>
        <v>107.91</v>
      </c>
      <c r="G28" s="22">
        <f t="shared" ca="1" si="3"/>
        <v>0</v>
      </c>
      <c r="H28" s="22">
        <f t="shared" ca="1" si="3"/>
        <v>2379609.85</v>
      </c>
      <c r="I28" s="22">
        <f t="shared" ca="1" si="3"/>
        <v>226.5</v>
      </c>
      <c r="J28" s="22">
        <f t="shared" ca="1" si="3"/>
        <v>0</v>
      </c>
      <c r="K28" s="22">
        <f t="shared" ca="1" si="3"/>
        <v>0</v>
      </c>
      <c r="L28" s="22">
        <f t="shared" ca="1" si="3"/>
        <v>0</v>
      </c>
      <c r="M28" s="22">
        <f t="shared" ca="1" si="3"/>
        <v>0</v>
      </c>
      <c r="N28" s="22">
        <f t="shared" ca="1" si="4"/>
        <v>0</v>
      </c>
      <c r="O28" s="22">
        <f t="shared" ca="1" si="4"/>
        <v>0</v>
      </c>
      <c r="P28" s="22">
        <f t="shared" ca="1" si="4"/>
        <v>0</v>
      </c>
      <c r="Q28" s="22">
        <f t="shared" ca="1" si="4"/>
        <v>0</v>
      </c>
      <c r="R28" s="22">
        <f t="shared" ca="1" si="4"/>
        <v>0</v>
      </c>
      <c r="S28" s="22">
        <f t="shared" ca="1" si="4"/>
        <v>0</v>
      </c>
      <c r="T28" s="22">
        <f t="shared" ca="1" si="4"/>
        <v>0</v>
      </c>
      <c r="U28" s="23">
        <f t="shared" ca="1" si="5"/>
        <v>2379955.2600000002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3"/>
        <v>5309.7650999999996</v>
      </c>
      <c r="E29" s="22">
        <f t="shared" ca="1" si="3"/>
        <v>11764.010100000001</v>
      </c>
      <c r="F29" s="22">
        <f t="shared" ca="1" si="3"/>
        <v>1970668.2550000004</v>
      </c>
      <c r="G29" s="22">
        <f t="shared" ca="1" si="3"/>
        <v>240420.12000000002</v>
      </c>
      <c r="H29" s="22">
        <f t="shared" ca="1" si="3"/>
        <v>549367.1</v>
      </c>
      <c r="I29" s="22">
        <f t="shared" ca="1" si="3"/>
        <v>338539.56520000001</v>
      </c>
      <c r="J29" s="22">
        <f t="shared" ca="1" si="3"/>
        <v>0</v>
      </c>
      <c r="K29" s="22">
        <f t="shared" ca="1" si="3"/>
        <v>0</v>
      </c>
      <c r="L29" s="22">
        <f t="shared" ca="1" si="3"/>
        <v>0</v>
      </c>
      <c r="M29" s="22">
        <f t="shared" ca="1" si="3"/>
        <v>0</v>
      </c>
      <c r="N29" s="22">
        <f t="shared" ca="1" si="4"/>
        <v>0</v>
      </c>
      <c r="O29" s="22">
        <f t="shared" ca="1" si="4"/>
        <v>0</v>
      </c>
      <c r="P29" s="22">
        <f t="shared" ca="1" si="4"/>
        <v>0</v>
      </c>
      <c r="Q29" s="22">
        <f t="shared" ca="1" si="4"/>
        <v>0</v>
      </c>
      <c r="R29" s="22">
        <f t="shared" ca="1" si="4"/>
        <v>0</v>
      </c>
      <c r="S29" s="22">
        <f t="shared" ca="1" si="4"/>
        <v>0</v>
      </c>
      <c r="T29" s="22">
        <f t="shared" ca="1" si="4"/>
        <v>0</v>
      </c>
      <c r="U29" s="23">
        <f t="shared" ca="1" si="5"/>
        <v>3116068.8154000007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3"/>
        <v>23064.160000000003</v>
      </c>
      <c r="E30" s="22">
        <f t="shared" ca="1" si="3"/>
        <v>81790.740000000005</v>
      </c>
      <c r="F30" s="22">
        <f t="shared" ca="1" si="3"/>
        <v>399383.88000000006</v>
      </c>
      <c r="G30" s="22">
        <f t="shared" ca="1" si="3"/>
        <v>9088.76</v>
      </c>
      <c r="H30" s="22">
        <f t="shared" ca="1" si="3"/>
        <v>1470839.6299999997</v>
      </c>
      <c r="I30" s="22">
        <f t="shared" ca="1" si="3"/>
        <v>501628.94999999995</v>
      </c>
      <c r="J30" s="22">
        <f t="shared" ca="1" si="3"/>
        <v>0</v>
      </c>
      <c r="K30" s="22">
        <f t="shared" ca="1" si="3"/>
        <v>0</v>
      </c>
      <c r="L30" s="22">
        <f t="shared" ca="1" si="3"/>
        <v>0</v>
      </c>
      <c r="M30" s="22">
        <f t="shared" ca="1" si="3"/>
        <v>0</v>
      </c>
      <c r="N30" s="22">
        <f t="shared" ca="1" si="4"/>
        <v>0</v>
      </c>
      <c r="O30" s="22">
        <f t="shared" ca="1" si="4"/>
        <v>0</v>
      </c>
      <c r="P30" s="22">
        <f t="shared" ca="1" si="4"/>
        <v>0</v>
      </c>
      <c r="Q30" s="22">
        <f t="shared" ca="1" si="4"/>
        <v>0</v>
      </c>
      <c r="R30" s="22">
        <f t="shared" ca="1" si="4"/>
        <v>0</v>
      </c>
      <c r="S30" s="22">
        <f t="shared" ca="1" si="4"/>
        <v>0</v>
      </c>
      <c r="T30" s="22">
        <f t="shared" ca="1" si="4"/>
        <v>0</v>
      </c>
      <c r="U30" s="23">
        <f t="shared" ca="1" si="5"/>
        <v>2485796.1199999996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3"/>
        <v>130301.05991</v>
      </c>
      <c r="E31" s="22">
        <f t="shared" ca="1" si="3"/>
        <v>1240437.411484</v>
      </c>
      <c r="F31" s="22">
        <f t="shared" ca="1" si="3"/>
        <v>390749.34013800003</v>
      </c>
      <c r="G31" s="22">
        <f t="shared" ca="1" si="3"/>
        <v>9684709.2971899994</v>
      </c>
      <c r="H31" s="22">
        <f t="shared" ca="1" si="3"/>
        <v>4545210.6684389999</v>
      </c>
      <c r="I31" s="22">
        <f t="shared" ca="1" si="3"/>
        <v>985688.36324700003</v>
      </c>
      <c r="J31" s="22">
        <f t="shared" ca="1" si="3"/>
        <v>0</v>
      </c>
      <c r="K31" s="22">
        <f t="shared" ca="1" si="3"/>
        <v>0</v>
      </c>
      <c r="L31" s="22">
        <f t="shared" ca="1" si="3"/>
        <v>0</v>
      </c>
      <c r="M31" s="22">
        <f t="shared" ca="1" si="3"/>
        <v>209.75</v>
      </c>
      <c r="N31" s="22">
        <f t="shared" ca="1" si="4"/>
        <v>24366.880000000001</v>
      </c>
      <c r="O31" s="22">
        <f t="shared" ca="1" si="4"/>
        <v>374.44</v>
      </c>
      <c r="P31" s="22">
        <f t="shared" ca="1" si="4"/>
        <v>93193.8</v>
      </c>
      <c r="Q31" s="22">
        <f t="shared" ca="1" si="4"/>
        <v>0</v>
      </c>
      <c r="R31" s="22">
        <f t="shared" ca="1" si="4"/>
        <v>0</v>
      </c>
      <c r="S31" s="22">
        <f t="shared" ca="1" si="4"/>
        <v>0</v>
      </c>
      <c r="T31" s="22">
        <f t="shared" ca="1" si="4"/>
        <v>21546.17</v>
      </c>
      <c r="U31" s="23">
        <f t="shared" ca="1" si="5"/>
        <v>17116787.180408001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3"/>
        <v>-4294.9499999999962</v>
      </c>
      <c r="E32" s="22">
        <f t="shared" ca="1" si="3"/>
        <v>-1464.6299999996365</v>
      </c>
      <c r="F32" s="22">
        <f t="shared" ca="1" si="3"/>
        <v>-100718.48999999987</v>
      </c>
      <c r="G32" s="22">
        <f t="shared" ca="1" si="3"/>
        <v>0</v>
      </c>
      <c r="H32" s="22">
        <f t="shared" ca="1" si="3"/>
        <v>322.27999999999997</v>
      </c>
      <c r="I32" s="22">
        <f t="shared" ca="1" si="3"/>
        <v>-12152.549999999996</v>
      </c>
      <c r="J32" s="22">
        <f t="shared" ca="1" si="3"/>
        <v>0</v>
      </c>
      <c r="K32" s="22">
        <f t="shared" ca="1" si="3"/>
        <v>0</v>
      </c>
      <c r="L32" s="22">
        <f t="shared" ca="1" si="3"/>
        <v>0</v>
      </c>
      <c r="M32" s="22">
        <f t="shared" ca="1" si="3"/>
        <v>0</v>
      </c>
      <c r="N32" s="22">
        <f t="shared" ca="1" si="4"/>
        <v>0</v>
      </c>
      <c r="O32" s="22">
        <f t="shared" ca="1" si="4"/>
        <v>0</v>
      </c>
      <c r="P32" s="22">
        <f t="shared" ca="1" si="4"/>
        <v>0</v>
      </c>
      <c r="Q32" s="22">
        <f t="shared" ca="1" si="4"/>
        <v>0</v>
      </c>
      <c r="R32" s="22">
        <f t="shared" ca="1" si="4"/>
        <v>0</v>
      </c>
      <c r="S32" s="22">
        <f t="shared" ca="1" si="4"/>
        <v>0</v>
      </c>
      <c r="T32" s="22">
        <f t="shared" ca="1" si="4"/>
        <v>0</v>
      </c>
      <c r="U32" s="23">
        <f t="shared" ca="1" si="5"/>
        <v>-118308.3399999995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3"/>
        <v>353.86</v>
      </c>
      <c r="E33" s="22">
        <f t="shared" ca="1" si="3"/>
        <v>248.42999999999998</v>
      </c>
      <c r="F33" s="22">
        <f t="shared" ca="1" si="3"/>
        <v>21119</v>
      </c>
      <c r="G33" s="22">
        <f t="shared" ca="1" si="3"/>
        <v>0</v>
      </c>
      <c r="H33" s="22">
        <f t="shared" ca="1" si="3"/>
        <v>0</v>
      </c>
      <c r="I33" s="22">
        <f t="shared" ca="1" si="3"/>
        <v>-124.13999999999996</v>
      </c>
      <c r="J33" s="22">
        <f t="shared" ca="1" si="3"/>
        <v>0</v>
      </c>
      <c r="K33" s="22">
        <f t="shared" ca="1" si="3"/>
        <v>0</v>
      </c>
      <c r="L33" s="22">
        <f t="shared" ca="1" si="3"/>
        <v>0</v>
      </c>
      <c r="M33" s="22">
        <f t="shared" ca="1" si="3"/>
        <v>0</v>
      </c>
      <c r="N33" s="22">
        <f t="shared" ca="1" si="4"/>
        <v>0</v>
      </c>
      <c r="O33" s="22">
        <f t="shared" ca="1" si="4"/>
        <v>0</v>
      </c>
      <c r="P33" s="22">
        <f t="shared" ca="1" si="4"/>
        <v>0</v>
      </c>
      <c r="Q33" s="22">
        <f t="shared" ca="1" si="4"/>
        <v>0</v>
      </c>
      <c r="R33" s="22">
        <f t="shared" ca="1" si="4"/>
        <v>0</v>
      </c>
      <c r="S33" s="22">
        <f t="shared" ca="1" si="4"/>
        <v>0</v>
      </c>
      <c r="T33" s="22">
        <f t="shared" ca="1" si="4"/>
        <v>0</v>
      </c>
      <c r="U33" s="23">
        <f t="shared" ca="1" si="5"/>
        <v>21597.15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3"/>
        <v>125448.9497</v>
      </c>
      <c r="E34" s="22">
        <f t="shared" ca="1" si="3"/>
        <v>3237811.6242999998</v>
      </c>
      <c r="F34" s="22">
        <f t="shared" ca="1" si="3"/>
        <v>192009.84</v>
      </c>
      <c r="G34" s="22">
        <f t="shared" ca="1" si="3"/>
        <v>0</v>
      </c>
      <c r="H34" s="22">
        <f t="shared" ca="1" si="3"/>
        <v>0</v>
      </c>
      <c r="I34" s="22">
        <f t="shared" ca="1" si="3"/>
        <v>672525408.71610498</v>
      </c>
      <c r="J34" s="22">
        <f t="shared" ca="1" si="3"/>
        <v>0</v>
      </c>
      <c r="K34" s="22">
        <f t="shared" ca="1" si="3"/>
        <v>0</v>
      </c>
      <c r="L34" s="22">
        <f t="shared" ca="1" si="3"/>
        <v>0</v>
      </c>
      <c r="M34" s="22">
        <f t="shared" ca="1" si="3"/>
        <v>0</v>
      </c>
      <c r="N34" s="22">
        <f t="shared" ca="1" si="4"/>
        <v>0</v>
      </c>
      <c r="O34" s="22">
        <f t="shared" ca="1" si="4"/>
        <v>0</v>
      </c>
      <c r="P34" s="22">
        <f t="shared" ca="1" si="4"/>
        <v>0</v>
      </c>
      <c r="Q34" s="22">
        <f t="shared" ca="1" si="4"/>
        <v>0</v>
      </c>
      <c r="R34" s="22">
        <f t="shared" ca="1" si="4"/>
        <v>0</v>
      </c>
      <c r="S34" s="22">
        <f t="shared" ca="1" si="4"/>
        <v>0</v>
      </c>
      <c r="T34" s="22">
        <f t="shared" ca="1" si="4"/>
        <v>0</v>
      </c>
      <c r="U34" s="23">
        <f t="shared" ca="1" si="5"/>
        <v>676080679.13010502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3"/>
        <v>1084</v>
      </c>
      <c r="E35" s="22">
        <f t="shared" ca="1" si="3"/>
        <v>1000</v>
      </c>
      <c r="F35" s="22">
        <f t="shared" ca="1" si="3"/>
        <v>9871</v>
      </c>
      <c r="G35" s="22">
        <f t="shared" ca="1" si="3"/>
        <v>0</v>
      </c>
      <c r="H35" s="22">
        <f t="shared" ca="1" si="3"/>
        <v>510635</v>
      </c>
      <c r="I35" s="22">
        <f t="shared" ca="1" si="3"/>
        <v>1374</v>
      </c>
      <c r="J35" s="22">
        <f t="shared" ca="1" si="3"/>
        <v>0</v>
      </c>
      <c r="K35" s="22">
        <f t="shared" ca="1" si="3"/>
        <v>0</v>
      </c>
      <c r="L35" s="22">
        <f t="shared" ca="1" si="3"/>
        <v>0</v>
      </c>
      <c r="M35" s="22">
        <f t="shared" ca="1" si="3"/>
        <v>0</v>
      </c>
      <c r="N35" s="22">
        <f t="shared" ca="1" si="4"/>
        <v>0</v>
      </c>
      <c r="O35" s="22">
        <f t="shared" ca="1" si="4"/>
        <v>0</v>
      </c>
      <c r="P35" s="22">
        <f t="shared" ca="1" si="4"/>
        <v>0</v>
      </c>
      <c r="Q35" s="22">
        <f t="shared" ca="1" si="4"/>
        <v>0</v>
      </c>
      <c r="R35" s="22">
        <f t="shared" ca="1" si="4"/>
        <v>0</v>
      </c>
      <c r="S35" s="22">
        <f t="shared" ca="1" si="4"/>
        <v>0</v>
      </c>
      <c r="T35" s="22">
        <f t="shared" ca="1" si="4"/>
        <v>0</v>
      </c>
      <c r="U35" s="23">
        <f t="shared" ca="1" si="5"/>
        <v>523964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3"/>
        <v>0</v>
      </c>
      <c r="E36" s="22">
        <f t="shared" ca="1" si="3"/>
        <v>0</v>
      </c>
      <c r="F36" s="22">
        <f t="shared" ca="1" si="3"/>
        <v>0</v>
      </c>
      <c r="G36" s="22">
        <f t="shared" ca="1" si="3"/>
        <v>0</v>
      </c>
      <c r="H36" s="22">
        <f t="shared" ca="1" si="3"/>
        <v>0</v>
      </c>
      <c r="I36" s="22">
        <f t="shared" ca="1" si="3"/>
        <v>0</v>
      </c>
      <c r="J36" s="22">
        <f t="shared" ca="1" si="3"/>
        <v>0</v>
      </c>
      <c r="K36" s="22">
        <f t="shared" ca="1" si="3"/>
        <v>0</v>
      </c>
      <c r="L36" s="22">
        <f t="shared" ca="1" si="3"/>
        <v>0</v>
      </c>
      <c r="M36" s="22">
        <f t="shared" ca="1" si="3"/>
        <v>0</v>
      </c>
      <c r="N36" s="22">
        <f t="shared" ca="1" si="4"/>
        <v>0</v>
      </c>
      <c r="O36" s="22">
        <f t="shared" ca="1" si="4"/>
        <v>0</v>
      </c>
      <c r="P36" s="22">
        <f t="shared" ca="1" si="4"/>
        <v>0</v>
      </c>
      <c r="Q36" s="22">
        <f t="shared" ca="1" si="4"/>
        <v>0</v>
      </c>
      <c r="R36" s="22">
        <f t="shared" ca="1" si="4"/>
        <v>0</v>
      </c>
      <c r="S36" s="22">
        <f t="shared" ca="1" si="4"/>
        <v>0</v>
      </c>
      <c r="T36" s="22">
        <f t="shared" ca="1" si="4"/>
        <v>0</v>
      </c>
      <c r="U36" s="23">
        <f t="shared" ca="1" si="5"/>
        <v>0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3"/>
        <v>168777.67</v>
      </c>
      <c r="E37" s="22">
        <f t="shared" ca="1" si="3"/>
        <v>6785903.79</v>
      </c>
      <c r="F37" s="22">
        <f t="shared" ca="1" si="3"/>
        <v>18573290.550000001</v>
      </c>
      <c r="G37" s="22">
        <f t="shared" ca="1" si="3"/>
        <v>2773484.04</v>
      </c>
      <c r="H37" s="22">
        <f t="shared" ca="1" si="3"/>
        <v>353282.8</v>
      </c>
      <c r="I37" s="22">
        <f t="shared" ca="1" si="3"/>
        <v>1683335.73</v>
      </c>
      <c r="J37" s="22">
        <f t="shared" ca="1" si="3"/>
        <v>0</v>
      </c>
      <c r="K37" s="22">
        <f t="shared" ca="1" si="3"/>
        <v>0</v>
      </c>
      <c r="L37" s="22">
        <f t="shared" ca="1" si="3"/>
        <v>0</v>
      </c>
      <c r="M37" s="22">
        <f t="shared" ca="1" si="3"/>
        <v>0</v>
      </c>
      <c r="N37" s="22">
        <f t="shared" ca="1" si="4"/>
        <v>0</v>
      </c>
      <c r="O37" s="22">
        <f t="shared" ca="1" si="4"/>
        <v>0</v>
      </c>
      <c r="P37" s="22">
        <f t="shared" ca="1" si="4"/>
        <v>0</v>
      </c>
      <c r="Q37" s="22">
        <f t="shared" ca="1" si="4"/>
        <v>941620.01999999699</v>
      </c>
      <c r="R37" s="22">
        <f t="shared" ca="1" si="4"/>
        <v>0</v>
      </c>
      <c r="S37" s="22">
        <f t="shared" ca="1" si="4"/>
        <v>0</v>
      </c>
      <c r="T37" s="22">
        <f t="shared" ca="1" si="4"/>
        <v>0</v>
      </c>
      <c r="U37" s="23">
        <f t="shared" ca="1" si="5"/>
        <v>31279694.599999998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3"/>
        <v>0</v>
      </c>
      <c r="E38" s="22">
        <f t="shared" ca="1" si="3"/>
        <v>0</v>
      </c>
      <c r="F38" s="22">
        <f t="shared" ca="1" si="3"/>
        <v>0</v>
      </c>
      <c r="G38" s="22">
        <f t="shared" ca="1" si="3"/>
        <v>0</v>
      </c>
      <c r="H38" s="22">
        <f t="shared" ca="1" si="3"/>
        <v>0</v>
      </c>
      <c r="I38" s="22">
        <f t="shared" ca="1" si="3"/>
        <v>0</v>
      </c>
      <c r="J38" s="22">
        <f t="shared" ca="1" si="3"/>
        <v>0</v>
      </c>
      <c r="K38" s="22">
        <f t="shared" ca="1" si="3"/>
        <v>0</v>
      </c>
      <c r="L38" s="22">
        <f t="shared" ca="1" si="3"/>
        <v>0</v>
      </c>
      <c r="M38" s="22">
        <f t="shared" ca="1" si="3"/>
        <v>0</v>
      </c>
      <c r="N38" s="22">
        <f t="shared" ca="1" si="3"/>
        <v>0</v>
      </c>
      <c r="O38" s="22">
        <f t="shared" ca="1" si="3"/>
        <v>0</v>
      </c>
      <c r="P38" s="22">
        <f t="shared" ca="1" si="3"/>
        <v>0</v>
      </c>
      <c r="Q38" s="22">
        <f t="shared" ca="1" si="3"/>
        <v>0</v>
      </c>
      <c r="R38" s="22">
        <f t="shared" ca="1" si="3"/>
        <v>0</v>
      </c>
      <c r="S38" s="22">
        <f t="shared" ca="1" si="3"/>
        <v>0</v>
      </c>
      <c r="T38" s="22">
        <f t="shared" ca="1" si="4"/>
        <v>0</v>
      </c>
      <c r="U38" s="23">
        <f t="shared" ca="1" si="5"/>
        <v>0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S54" ca="1" si="6">IFERROR(INDIRECT("'"&amp;$B$2&amp;"'!"&amp;ADDRESS(MATCH($B39,INDIRECT("'"&amp;$B$2&amp;"'!$B$1:$B$1095"),0),MATCH(D$5,INDIRECT("'"&amp;$B$2&amp;"'!5:5"),0))),0)</f>
        <v>1461.75</v>
      </c>
      <c r="E39" s="22">
        <f t="shared" ca="1" si="6"/>
        <v>992.74000100000001</v>
      </c>
      <c r="F39" s="22">
        <f t="shared" ca="1" si="6"/>
        <v>24831.21</v>
      </c>
      <c r="G39" s="22">
        <f t="shared" ca="1" si="6"/>
        <v>0</v>
      </c>
      <c r="H39" s="22">
        <f t="shared" ca="1" si="6"/>
        <v>0</v>
      </c>
      <c r="I39" s="22">
        <f t="shared" ca="1" si="6"/>
        <v>4932.21</v>
      </c>
      <c r="J39" s="22">
        <f t="shared" ca="1" si="6"/>
        <v>0</v>
      </c>
      <c r="K39" s="22">
        <f t="shared" ca="1" si="6"/>
        <v>0</v>
      </c>
      <c r="L39" s="22">
        <f t="shared" ca="1" si="6"/>
        <v>0</v>
      </c>
      <c r="M39" s="22">
        <f t="shared" ca="1" si="6"/>
        <v>0</v>
      </c>
      <c r="N39" s="22">
        <f t="shared" ca="1" si="6"/>
        <v>0</v>
      </c>
      <c r="O39" s="22">
        <f t="shared" ca="1" si="6"/>
        <v>0</v>
      </c>
      <c r="P39" s="22">
        <f t="shared" ca="1" si="6"/>
        <v>0</v>
      </c>
      <c r="Q39" s="22">
        <f t="shared" ca="1" si="6"/>
        <v>0</v>
      </c>
      <c r="R39" s="22">
        <f t="shared" ca="1" si="6"/>
        <v>0</v>
      </c>
      <c r="S39" s="22">
        <f t="shared" ca="1" si="6"/>
        <v>0</v>
      </c>
      <c r="T39" s="22">
        <f t="shared" ref="N39:T54" ca="1" si="7">IFERROR(INDIRECT("'"&amp;$B$2&amp;"'!"&amp;ADDRESS(MATCH($B39,INDIRECT("'"&amp;$B$2&amp;"'!$B$1:$B$1095"),0),MATCH(T$5,INDIRECT("'"&amp;$B$2&amp;"'!5:5"),0))),0)</f>
        <v>0</v>
      </c>
      <c r="U39" s="23">
        <f t="shared" ca="1" si="5"/>
        <v>32217.910000999997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6"/>
        <v>1019.77</v>
      </c>
      <c r="E40" s="22">
        <f t="shared" ca="1" si="6"/>
        <v>2609.6999999999998</v>
      </c>
      <c r="F40" s="22">
        <f t="shared" ca="1" si="6"/>
        <v>6027.26</v>
      </c>
      <c r="G40" s="22">
        <f t="shared" ca="1" si="6"/>
        <v>0</v>
      </c>
      <c r="H40" s="22">
        <f t="shared" ca="1" si="6"/>
        <v>567364.79</v>
      </c>
      <c r="I40" s="22">
        <f t="shared" ca="1" si="6"/>
        <v>1734.56</v>
      </c>
      <c r="J40" s="22">
        <f t="shared" ca="1" si="6"/>
        <v>0</v>
      </c>
      <c r="K40" s="22">
        <f t="shared" ca="1" si="6"/>
        <v>0</v>
      </c>
      <c r="L40" s="22">
        <f t="shared" ca="1" si="6"/>
        <v>0</v>
      </c>
      <c r="M40" s="22">
        <f t="shared" ca="1" si="6"/>
        <v>0</v>
      </c>
      <c r="N40" s="22">
        <f t="shared" ca="1" si="7"/>
        <v>0</v>
      </c>
      <c r="O40" s="22">
        <f t="shared" ca="1" si="7"/>
        <v>0</v>
      </c>
      <c r="P40" s="22">
        <f t="shared" ca="1" si="7"/>
        <v>0</v>
      </c>
      <c r="Q40" s="22">
        <f t="shared" ca="1" si="7"/>
        <v>0</v>
      </c>
      <c r="R40" s="22">
        <f t="shared" ca="1" si="7"/>
        <v>0</v>
      </c>
      <c r="S40" s="22">
        <f t="shared" ca="1" si="7"/>
        <v>0</v>
      </c>
      <c r="T40" s="22">
        <f t="shared" ca="1" si="7"/>
        <v>0</v>
      </c>
      <c r="U40" s="23">
        <f t="shared" ca="1" si="5"/>
        <v>578756.08000000007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6"/>
        <v>0</v>
      </c>
      <c r="E41" s="22">
        <f t="shared" ca="1" si="6"/>
        <v>0</v>
      </c>
      <c r="F41" s="22">
        <f t="shared" ca="1" si="6"/>
        <v>0</v>
      </c>
      <c r="G41" s="22">
        <f t="shared" ca="1" si="6"/>
        <v>0</v>
      </c>
      <c r="H41" s="22">
        <f t="shared" ca="1" si="6"/>
        <v>0</v>
      </c>
      <c r="I41" s="22">
        <f t="shared" ca="1" si="6"/>
        <v>0</v>
      </c>
      <c r="J41" s="22">
        <f t="shared" ca="1" si="6"/>
        <v>0</v>
      </c>
      <c r="K41" s="22">
        <f t="shared" ca="1" si="6"/>
        <v>0</v>
      </c>
      <c r="L41" s="22">
        <f t="shared" ca="1" si="6"/>
        <v>0</v>
      </c>
      <c r="M41" s="22">
        <f t="shared" ca="1" si="6"/>
        <v>0</v>
      </c>
      <c r="N41" s="22">
        <f t="shared" ca="1" si="7"/>
        <v>0</v>
      </c>
      <c r="O41" s="22">
        <f t="shared" ca="1" si="7"/>
        <v>0</v>
      </c>
      <c r="P41" s="22">
        <f t="shared" ca="1" si="7"/>
        <v>0</v>
      </c>
      <c r="Q41" s="22">
        <f t="shared" ca="1" si="7"/>
        <v>0</v>
      </c>
      <c r="R41" s="22">
        <f t="shared" ca="1" si="7"/>
        <v>0</v>
      </c>
      <c r="S41" s="22">
        <f t="shared" ca="1" si="7"/>
        <v>0</v>
      </c>
      <c r="T41" s="22">
        <f t="shared" ca="1" si="7"/>
        <v>0</v>
      </c>
      <c r="U41" s="23">
        <f t="shared" ca="1" si="5"/>
        <v>0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6"/>
        <v>595.54999999999995</v>
      </c>
      <c r="E42" s="22">
        <f t="shared" ca="1" si="6"/>
        <v>149.87</v>
      </c>
      <c r="F42" s="22">
        <f t="shared" ca="1" si="6"/>
        <v>3750</v>
      </c>
      <c r="G42" s="22">
        <f t="shared" ca="1" si="6"/>
        <v>0</v>
      </c>
      <c r="H42" s="22">
        <f t="shared" ca="1" si="6"/>
        <v>0</v>
      </c>
      <c r="I42" s="22">
        <f t="shared" ca="1" si="6"/>
        <v>1068.78</v>
      </c>
      <c r="J42" s="22">
        <f t="shared" ca="1" si="6"/>
        <v>0</v>
      </c>
      <c r="K42" s="22">
        <f t="shared" ca="1" si="6"/>
        <v>0</v>
      </c>
      <c r="L42" s="22">
        <f t="shared" ca="1" si="6"/>
        <v>0</v>
      </c>
      <c r="M42" s="22">
        <f t="shared" ca="1" si="6"/>
        <v>0</v>
      </c>
      <c r="N42" s="22">
        <f t="shared" ca="1" si="7"/>
        <v>0</v>
      </c>
      <c r="O42" s="22">
        <f t="shared" ca="1" si="7"/>
        <v>0</v>
      </c>
      <c r="P42" s="22">
        <f t="shared" ca="1" si="7"/>
        <v>0</v>
      </c>
      <c r="Q42" s="22">
        <f t="shared" ca="1" si="7"/>
        <v>0</v>
      </c>
      <c r="R42" s="22">
        <f t="shared" ca="1" si="7"/>
        <v>0</v>
      </c>
      <c r="S42" s="22">
        <f t="shared" ca="1" si="7"/>
        <v>0</v>
      </c>
      <c r="T42" s="22">
        <f t="shared" ca="1" si="7"/>
        <v>0</v>
      </c>
      <c r="U42" s="23">
        <f t="shared" ref="U42" ca="1" si="8">+SUM(D42:T42)</f>
        <v>5564.2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6"/>
        <v>82.73</v>
      </c>
      <c r="E43" s="22">
        <f t="shared" ca="1" si="6"/>
        <v>231.75</v>
      </c>
      <c r="F43" s="22">
        <f t="shared" ca="1" si="6"/>
        <v>109.72</v>
      </c>
      <c r="G43" s="22">
        <f t="shared" ca="1" si="6"/>
        <v>0</v>
      </c>
      <c r="H43" s="22">
        <f t="shared" ca="1" si="6"/>
        <v>0</v>
      </c>
      <c r="I43" s="22">
        <f t="shared" ca="1" si="6"/>
        <v>488.88</v>
      </c>
      <c r="J43" s="22">
        <f t="shared" ca="1" si="6"/>
        <v>0</v>
      </c>
      <c r="K43" s="22">
        <f t="shared" ca="1" si="6"/>
        <v>0</v>
      </c>
      <c r="L43" s="22">
        <f t="shared" ca="1" si="6"/>
        <v>0</v>
      </c>
      <c r="M43" s="22">
        <f t="shared" ca="1" si="6"/>
        <v>0</v>
      </c>
      <c r="N43" s="22">
        <f t="shared" ca="1" si="7"/>
        <v>0</v>
      </c>
      <c r="O43" s="22">
        <f t="shared" ca="1" si="7"/>
        <v>0</v>
      </c>
      <c r="P43" s="22">
        <f t="shared" ca="1" si="7"/>
        <v>0</v>
      </c>
      <c r="Q43" s="22">
        <f t="shared" ca="1" si="7"/>
        <v>0</v>
      </c>
      <c r="R43" s="22">
        <f t="shared" ca="1" si="7"/>
        <v>0</v>
      </c>
      <c r="S43" s="22">
        <f t="shared" ca="1" si="7"/>
        <v>0</v>
      </c>
      <c r="T43" s="22">
        <f t="shared" ca="1" si="7"/>
        <v>0</v>
      </c>
      <c r="U43" s="23">
        <f t="shared" ca="1" si="5"/>
        <v>913.08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6"/>
        <v>0</v>
      </c>
      <c r="E44" s="22">
        <f t="shared" ca="1" si="6"/>
        <v>0</v>
      </c>
      <c r="F44" s="22">
        <f t="shared" ca="1" si="6"/>
        <v>0</v>
      </c>
      <c r="G44" s="22">
        <f t="shared" ca="1" si="6"/>
        <v>0</v>
      </c>
      <c r="H44" s="22">
        <f t="shared" ca="1" si="6"/>
        <v>0</v>
      </c>
      <c r="I44" s="22">
        <f t="shared" ca="1" si="6"/>
        <v>0</v>
      </c>
      <c r="J44" s="22">
        <f t="shared" ca="1" si="6"/>
        <v>0</v>
      </c>
      <c r="K44" s="22">
        <f t="shared" ca="1" si="6"/>
        <v>0</v>
      </c>
      <c r="L44" s="22">
        <f t="shared" ca="1" si="6"/>
        <v>0</v>
      </c>
      <c r="M44" s="22">
        <f t="shared" ca="1" si="6"/>
        <v>0</v>
      </c>
      <c r="N44" s="22">
        <f t="shared" ca="1" si="7"/>
        <v>0</v>
      </c>
      <c r="O44" s="22">
        <f t="shared" ca="1" si="7"/>
        <v>0</v>
      </c>
      <c r="P44" s="22">
        <f t="shared" ca="1" si="7"/>
        <v>0</v>
      </c>
      <c r="Q44" s="22">
        <f t="shared" ca="1" si="7"/>
        <v>0</v>
      </c>
      <c r="R44" s="22">
        <f t="shared" ca="1" si="7"/>
        <v>0</v>
      </c>
      <c r="S44" s="22">
        <f t="shared" ca="1" si="7"/>
        <v>0</v>
      </c>
      <c r="T44" s="22">
        <f t="shared" ca="1" si="7"/>
        <v>0</v>
      </c>
      <c r="U44" s="23">
        <f t="shared" ca="1" si="5"/>
        <v>0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6"/>
        <v>110.13</v>
      </c>
      <c r="E45" s="22">
        <f t="shared" ca="1" si="6"/>
        <v>447.17</v>
      </c>
      <c r="F45" s="22">
        <f t="shared" ca="1" si="6"/>
        <v>1050</v>
      </c>
      <c r="G45" s="22">
        <f t="shared" ca="1" si="6"/>
        <v>0</v>
      </c>
      <c r="H45" s="22">
        <f t="shared" ca="1" si="6"/>
        <v>0</v>
      </c>
      <c r="I45" s="22">
        <f t="shared" ca="1" si="6"/>
        <v>262.8</v>
      </c>
      <c r="J45" s="22">
        <f t="shared" ca="1" si="6"/>
        <v>0</v>
      </c>
      <c r="K45" s="22">
        <f t="shared" ca="1" si="6"/>
        <v>0</v>
      </c>
      <c r="L45" s="22">
        <f t="shared" ca="1" si="6"/>
        <v>0</v>
      </c>
      <c r="M45" s="22">
        <f t="shared" ca="1" si="6"/>
        <v>0</v>
      </c>
      <c r="N45" s="22">
        <f t="shared" ca="1" si="7"/>
        <v>0</v>
      </c>
      <c r="O45" s="22">
        <f t="shared" ca="1" si="7"/>
        <v>0</v>
      </c>
      <c r="P45" s="22">
        <f t="shared" ca="1" si="7"/>
        <v>0</v>
      </c>
      <c r="Q45" s="22">
        <f t="shared" ca="1" si="7"/>
        <v>0</v>
      </c>
      <c r="R45" s="22">
        <f t="shared" ca="1" si="7"/>
        <v>0</v>
      </c>
      <c r="S45" s="22">
        <f t="shared" ca="1" si="7"/>
        <v>0</v>
      </c>
      <c r="T45" s="22">
        <f t="shared" ca="1" si="7"/>
        <v>0</v>
      </c>
      <c r="U45" s="23">
        <f t="shared" ca="1" si="5"/>
        <v>1870.1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6"/>
        <v>965.73</v>
      </c>
      <c r="E46" s="22">
        <f t="shared" ca="1" si="6"/>
        <v>23.45</v>
      </c>
      <c r="F46" s="22">
        <f t="shared" ca="1" si="6"/>
        <v>2020.3799999999974</v>
      </c>
      <c r="G46" s="22">
        <f t="shared" ca="1" si="6"/>
        <v>0</v>
      </c>
      <c r="H46" s="22">
        <f t="shared" ca="1" si="6"/>
        <v>246966.35</v>
      </c>
      <c r="I46" s="22">
        <f t="shared" ca="1" si="6"/>
        <v>150</v>
      </c>
      <c r="J46" s="22">
        <f t="shared" ca="1" si="6"/>
        <v>0</v>
      </c>
      <c r="K46" s="22">
        <f t="shared" ca="1" si="6"/>
        <v>0</v>
      </c>
      <c r="L46" s="22">
        <f t="shared" ca="1" si="6"/>
        <v>0</v>
      </c>
      <c r="M46" s="22">
        <f t="shared" ca="1" si="6"/>
        <v>0</v>
      </c>
      <c r="N46" s="22">
        <f t="shared" ca="1" si="7"/>
        <v>0</v>
      </c>
      <c r="O46" s="22">
        <f t="shared" ca="1" si="7"/>
        <v>0</v>
      </c>
      <c r="P46" s="22">
        <f t="shared" ca="1" si="7"/>
        <v>0</v>
      </c>
      <c r="Q46" s="22">
        <f t="shared" ca="1" si="7"/>
        <v>0</v>
      </c>
      <c r="R46" s="22">
        <f t="shared" ca="1" si="7"/>
        <v>0</v>
      </c>
      <c r="S46" s="22">
        <f t="shared" ca="1" si="7"/>
        <v>0</v>
      </c>
      <c r="T46" s="22">
        <f t="shared" ca="1" si="7"/>
        <v>0</v>
      </c>
      <c r="U46" s="23">
        <f t="shared" ca="1" si="5"/>
        <v>250125.91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6"/>
        <v>0</v>
      </c>
      <c r="E47" s="22">
        <f t="shared" ca="1" si="6"/>
        <v>0</v>
      </c>
      <c r="F47" s="22">
        <f t="shared" ca="1" si="6"/>
        <v>0</v>
      </c>
      <c r="G47" s="22">
        <f t="shared" ca="1" si="6"/>
        <v>0</v>
      </c>
      <c r="H47" s="22">
        <f t="shared" ca="1" si="6"/>
        <v>0</v>
      </c>
      <c r="I47" s="22">
        <f t="shared" ca="1" si="6"/>
        <v>0</v>
      </c>
      <c r="J47" s="22">
        <f t="shared" ca="1" si="6"/>
        <v>0</v>
      </c>
      <c r="K47" s="22">
        <f t="shared" ca="1" si="6"/>
        <v>0</v>
      </c>
      <c r="L47" s="22">
        <f t="shared" ca="1" si="6"/>
        <v>0</v>
      </c>
      <c r="M47" s="22">
        <f t="shared" ca="1" si="6"/>
        <v>0</v>
      </c>
      <c r="N47" s="22">
        <f t="shared" ca="1" si="7"/>
        <v>0</v>
      </c>
      <c r="O47" s="22">
        <f t="shared" ca="1" si="7"/>
        <v>0</v>
      </c>
      <c r="P47" s="22">
        <f t="shared" ca="1" si="7"/>
        <v>0</v>
      </c>
      <c r="Q47" s="22">
        <f t="shared" ca="1" si="7"/>
        <v>0</v>
      </c>
      <c r="R47" s="22">
        <f t="shared" ca="1" si="7"/>
        <v>0</v>
      </c>
      <c r="S47" s="22">
        <f t="shared" ca="1" si="7"/>
        <v>0</v>
      </c>
      <c r="T47" s="22">
        <f t="shared" ca="1" si="7"/>
        <v>0</v>
      </c>
      <c r="U47" s="23">
        <f t="shared" ref="U47:U60" ca="1" si="9">+SUM(D47:T47)</f>
        <v>0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6"/>
        <v>0</v>
      </c>
      <c r="E48" s="22">
        <f t="shared" ca="1" si="6"/>
        <v>0</v>
      </c>
      <c r="F48" s="22">
        <f t="shared" ca="1" si="6"/>
        <v>0</v>
      </c>
      <c r="G48" s="22">
        <f t="shared" ca="1" si="6"/>
        <v>0</v>
      </c>
      <c r="H48" s="22">
        <f t="shared" ca="1" si="6"/>
        <v>0</v>
      </c>
      <c r="I48" s="22">
        <f t="shared" ca="1" si="6"/>
        <v>0</v>
      </c>
      <c r="J48" s="22">
        <f t="shared" ca="1" si="6"/>
        <v>0</v>
      </c>
      <c r="K48" s="22">
        <f t="shared" ca="1" si="6"/>
        <v>0</v>
      </c>
      <c r="L48" s="22">
        <f t="shared" ca="1" si="6"/>
        <v>0</v>
      </c>
      <c r="M48" s="22">
        <f t="shared" ca="1" si="6"/>
        <v>0</v>
      </c>
      <c r="N48" s="22">
        <f t="shared" ca="1" si="7"/>
        <v>0</v>
      </c>
      <c r="O48" s="22">
        <f t="shared" ca="1" si="7"/>
        <v>0</v>
      </c>
      <c r="P48" s="22">
        <f t="shared" ca="1" si="7"/>
        <v>0</v>
      </c>
      <c r="Q48" s="22">
        <f t="shared" ca="1" si="7"/>
        <v>0</v>
      </c>
      <c r="R48" s="22">
        <f t="shared" ca="1" si="7"/>
        <v>0</v>
      </c>
      <c r="S48" s="22">
        <f t="shared" ca="1" si="7"/>
        <v>0</v>
      </c>
      <c r="T48" s="22">
        <f t="shared" ca="1" si="7"/>
        <v>0</v>
      </c>
      <c r="U48" s="23">
        <f t="shared" ca="1" si="9"/>
        <v>0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6"/>
        <v>1023.24</v>
      </c>
      <c r="E49" s="22">
        <f t="shared" ca="1" si="6"/>
        <v>7198.46</v>
      </c>
      <c r="F49" s="22">
        <f t="shared" ca="1" si="6"/>
        <v>105000</v>
      </c>
      <c r="G49" s="22">
        <f t="shared" ca="1" si="6"/>
        <v>0</v>
      </c>
      <c r="H49" s="22">
        <f t="shared" ca="1" si="6"/>
        <v>0</v>
      </c>
      <c r="I49" s="22">
        <f t="shared" ca="1" si="6"/>
        <v>7241.48</v>
      </c>
      <c r="J49" s="22">
        <f t="shared" ca="1" si="6"/>
        <v>0</v>
      </c>
      <c r="K49" s="22">
        <f t="shared" ca="1" si="6"/>
        <v>0</v>
      </c>
      <c r="L49" s="22">
        <f t="shared" ca="1" si="6"/>
        <v>0</v>
      </c>
      <c r="M49" s="22">
        <f t="shared" ca="1" si="6"/>
        <v>0</v>
      </c>
      <c r="N49" s="22">
        <f t="shared" ca="1" si="7"/>
        <v>0</v>
      </c>
      <c r="O49" s="22">
        <f t="shared" ca="1" si="7"/>
        <v>0</v>
      </c>
      <c r="P49" s="22">
        <f t="shared" ca="1" si="7"/>
        <v>0</v>
      </c>
      <c r="Q49" s="22">
        <f t="shared" ca="1" si="7"/>
        <v>0</v>
      </c>
      <c r="R49" s="22">
        <f t="shared" ca="1" si="7"/>
        <v>0</v>
      </c>
      <c r="S49" s="22">
        <f t="shared" ca="1" si="7"/>
        <v>0</v>
      </c>
      <c r="T49" s="22">
        <f t="shared" ca="1" si="7"/>
        <v>0</v>
      </c>
      <c r="U49" s="23">
        <f t="shared" ca="1" si="9"/>
        <v>120463.18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6"/>
        <v>0</v>
      </c>
      <c r="E50" s="22">
        <f t="shared" ca="1" si="6"/>
        <v>0</v>
      </c>
      <c r="F50" s="22">
        <f t="shared" ca="1" si="6"/>
        <v>0</v>
      </c>
      <c r="G50" s="22">
        <f t="shared" ca="1" si="6"/>
        <v>0</v>
      </c>
      <c r="H50" s="22">
        <f t="shared" ca="1" si="6"/>
        <v>0</v>
      </c>
      <c r="I50" s="22">
        <f t="shared" ca="1" si="6"/>
        <v>0</v>
      </c>
      <c r="J50" s="22">
        <f t="shared" ca="1" si="6"/>
        <v>0</v>
      </c>
      <c r="K50" s="22">
        <f t="shared" ca="1" si="6"/>
        <v>0</v>
      </c>
      <c r="L50" s="22">
        <f t="shared" ca="1" si="6"/>
        <v>0</v>
      </c>
      <c r="M50" s="22">
        <f t="shared" ca="1" si="6"/>
        <v>0</v>
      </c>
      <c r="N50" s="22">
        <f t="shared" ca="1" si="7"/>
        <v>0</v>
      </c>
      <c r="O50" s="22">
        <f t="shared" ca="1" si="7"/>
        <v>0</v>
      </c>
      <c r="P50" s="22">
        <f t="shared" ca="1" si="7"/>
        <v>0</v>
      </c>
      <c r="Q50" s="22">
        <f t="shared" ca="1" si="7"/>
        <v>0</v>
      </c>
      <c r="R50" s="22">
        <f t="shared" ca="1" si="7"/>
        <v>0</v>
      </c>
      <c r="S50" s="22">
        <f t="shared" ca="1" si="7"/>
        <v>0</v>
      </c>
      <c r="T50" s="22">
        <f t="shared" ca="1" si="7"/>
        <v>0</v>
      </c>
      <c r="U50" s="23">
        <f t="shared" ca="1" si="9"/>
        <v>0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6"/>
        <v>0</v>
      </c>
      <c r="E51" s="22">
        <f t="shared" ca="1" si="6"/>
        <v>0</v>
      </c>
      <c r="F51" s="22">
        <f t="shared" ca="1" si="6"/>
        <v>0</v>
      </c>
      <c r="G51" s="22">
        <f t="shared" ca="1" si="6"/>
        <v>0</v>
      </c>
      <c r="H51" s="22">
        <f t="shared" ca="1" si="6"/>
        <v>0</v>
      </c>
      <c r="I51" s="22">
        <f t="shared" ca="1" si="6"/>
        <v>0</v>
      </c>
      <c r="J51" s="22">
        <f t="shared" ca="1" si="6"/>
        <v>0</v>
      </c>
      <c r="K51" s="22">
        <f t="shared" ca="1" si="6"/>
        <v>0</v>
      </c>
      <c r="L51" s="22">
        <f t="shared" ca="1" si="6"/>
        <v>0</v>
      </c>
      <c r="M51" s="22">
        <f t="shared" ca="1" si="6"/>
        <v>0</v>
      </c>
      <c r="N51" s="22">
        <f t="shared" ca="1" si="7"/>
        <v>0</v>
      </c>
      <c r="O51" s="22">
        <f t="shared" ca="1" si="7"/>
        <v>0</v>
      </c>
      <c r="P51" s="22">
        <f t="shared" ca="1" si="7"/>
        <v>0</v>
      </c>
      <c r="Q51" s="22">
        <f t="shared" ca="1" si="7"/>
        <v>0</v>
      </c>
      <c r="R51" s="22">
        <f t="shared" ca="1" si="7"/>
        <v>0</v>
      </c>
      <c r="S51" s="22">
        <f t="shared" ca="1" si="7"/>
        <v>0</v>
      </c>
      <c r="T51" s="22">
        <f t="shared" ca="1" si="7"/>
        <v>0</v>
      </c>
      <c r="U51" s="23">
        <f t="shared" ca="1" si="9"/>
        <v>0</v>
      </c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6"/>
        <v>6367209</v>
      </c>
      <c r="E52" s="22">
        <f t="shared" ca="1" si="6"/>
        <v>10879</v>
      </c>
      <c r="F52" s="22">
        <f t="shared" ca="1" si="6"/>
        <v>1181</v>
      </c>
      <c r="G52" s="22">
        <f t="shared" ca="1" si="6"/>
        <v>0</v>
      </c>
      <c r="H52" s="22">
        <f t="shared" ca="1" si="6"/>
        <v>5568</v>
      </c>
      <c r="I52" s="22">
        <f t="shared" ca="1" si="6"/>
        <v>70005431</v>
      </c>
      <c r="J52" s="22">
        <f t="shared" ca="1" si="6"/>
        <v>0</v>
      </c>
      <c r="K52" s="22">
        <f t="shared" ca="1" si="6"/>
        <v>0</v>
      </c>
      <c r="L52" s="22">
        <f t="shared" ca="1" si="6"/>
        <v>0</v>
      </c>
      <c r="M52" s="22">
        <f t="shared" ca="1" si="6"/>
        <v>0</v>
      </c>
      <c r="N52" s="22">
        <f t="shared" ca="1" si="7"/>
        <v>0</v>
      </c>
      <c r="O52" s="22">
        <f t="shared" ca="1" si="7"/>
        <v>0</v>
      </c>
      <c r="P52" s="22">
        <f t="shared" ca="1" si="7"/>
        <v>0</v>
      </c>
      <c r="Q52" s="22">
        <f t="shared" ca="1" si="7"/>
        <v>0</v>
      </c>
      <c r="R52" s="22">
        <f t="shared" ca="1" si="7"/>
        <v>0</v>
      </c>
      <c r="S52" s="22">
        <f t="shared" ca="1" si="7"/>
        <v>0</v>
      </c>
      <c r="T52" s="22">
        <f t="shared" ca="1" si="7"/>
        <v>0</v>
      </c>
      <c r="U52" s="23">
        <f t="shared" ref="U52" ca="1" si="10">+SUM(D52:T52)</f>
        <v>76390268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6"/>
        <v>0</v>
      </c>
      <c r="E53" s="22">
        <f t="shared" ca="1" si="6"/>
        <v>0</v>
      </c>
      <c r="F53" s="22">
        <f t="shared" ca="1" si="6"/>
        <v>0</v>
      </c>
      <c r="G53" s="22">
        <f t="shared" ca="1" si="6"/>
        <v>0</v>
      </c>
      <c r="H53" s="22">
        <f t="shared" ca="1" si="6"/>
        <v>0</v>
      </c>
      <c r="I53" s="22">
        <f t="shared" ca="1" si="6"/>
        <v>38334233.010000005</v>
      </c>
      <c r="J53" s="22">
        <f t="shared" ca="1" si="6"/>
        <v>0</v>
      </c>
      <c r="K53" s="22">
        <f t="shared" ca="1" si="6"/>
        <v>0</v>
      </c>
      <c r="L53" s="22">
        <f t="shared" ca="1" si="6"/>
        <v>0</v>
      </c>
      <c r="M53" s="22">
        <f t="shared" ca="1" si="6"/>
        <v>0</v>
      </c>
      <c r="N53" s="22">
        <f t="shared" ca="1" si="7"/>
        <v>0</v>
      </c>
      <c r="O53" s="22">
        <f t="shared" ca="1" si="7"/>
        <v>0</v>
      </c>
      <c r="P53" s="22">
        <f t="shared" ca="1" si="7"/>
        <v>0</v>
      </c>
      <c r="Q53" s="22">
        <f t="shared" ca="1" si="7"/>
        <v>0</v>
      </c>
      <c r="R53" s="22">
        <f t="shared" ca="1" si="7"/>
        <v>0</v>
      </c>
      <c r="S53" s="22">
        <f t="shared" ca="1" si="7"/>
        <v>0</v>
      </c>
      <c r="T53" s="22">
        <f t="shared" ca="1" si="7"/>
        <v>0</v>
      </c>
      <c r="U53" s="23">
        <f t="shared" ref="U53:U55" ca="1" si="11">+SUM(D53:T53)</f>
        <v>38334233.010000005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6"/>
        <v>0</v>
      </c>
      <c r="E54" s="22">
        <f t="shared" ca="1" si="6"/>
        <v>0</v>
      </c>
      <c r="F54" s="22">
        <f t="shared" ca="1" si="6"/>
        <v>0</v>
      </c>
      <c r="G54" s="22">
        <f t="shared" ca="1" si="6"/>
        <v>0</v>
      </c>
      <c r="H54" s="22">
        <f t="shared" ca="1" si="6"/>
        <v>0</v>
      </c>
      <c r="I54" s="22">
        <f t="shared" ca="1" si="6"/>
        <v>0</v>
      </c>
      <c r="J54" s="22">
        <f t="shared" ca="1" si="6"/>
        <v>0</v>
      </c>
      <c r="K54" s="22">
        <f t="shared" ca="1" si="6"/>
        <v>0</v>
      </c>
      <c r="L54" s="22">
        <f t="shared" ca="1" si="6"/>
        <v>0</v>
      </c>
      <c r="M54" s="22">
        <f t="shared" ca="1" si="6"/>
        <v>0</v>
      </c>
      <c r="N54" s="22">
        <f t="shared" ca="1" si="7"/>
        <v>0</v>
      </c>
      <c r="O54" s="22">
        <f t="shared" ca="1" si="7"/>
        <v>0</v>
      </c>
      <c r="P54" s="22">
        <f t="shared" ca="1" si="7"/>
        <v>0</v>
      </c>
      <c r="Q54" s="22">
        <f t="shared" ca="1" si="7"/>
        <v>0</v>
      </c>
      <c r="R54" s="22">
        <f t="shared" ca="1" si="7"/>
        <v>0</v>
      </c>
      <c r="S54" s="22">
        <f t="shared" ca="1" si="7"/>
        <v>0</v>
      </c>
      <c r="T54" s="22">
        <f t="shared" ca="1" si="7"/>
        <v>0</v>
      </c>
      <c r="U54" s="23">
        <f t="shared" ca="1" si="11"/>
        <v>0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S70" ca="1" si="12">IFERROR(INDIRECT("'"&amp;$B$2&amp;"'!"&amp;ADDRESS(MATCH($B55,INDIRECT("'"&amp;$B$2&amp;"'!$B$1:$B$1095"),0),MATCH(D$5,INDIRECT("'"&amp;$B$2&amp;"'!5:5"),0))),0)</f>
        <v>0</v>
      </c>
      <c r="E55" s="22">
        <f t="shared" ca="1" si="12"/>
        <v>0</v>
      </c>
      <c r="F55" s="22">
        <f t="shared" ca="1" si="12"/>
        <v>0</v>
      </c>
      <c r="G55" s="22">
        <f t="shared" ca="1" si="12"/>
        <v>0</v>
      </c>
      <c r="H55" s="22">
        <f t="shared" ca="1" si="12"/>
        <v>0</v>
      </c>
      <c r="I55" s="22">
        <f t="shared" ca="1" si="12"/>
        <v>0</v>
      </c>
      <c r="J55" s="22">
        <f t="shared" ca="1" si="12"/>
        <v>0</v>
      </c>
      <c r="K55" s="22">
        <f t="shared" ca="1" si="12"/>
        <v>0</v>
      </c>
      <c r="L55" s="22">
        <f t="shared" ca="1" si="12"/>
        <v>0</v>
      </c>
      <c r="M55" s="22">
        <f t="shared" ca="1" si="12"/>
        <v>0</v>
      </c>
      <c r="N55" s="22">
        <f t="shared" ca="1" si="12"/>
        <v>0</v>
      </c>
      <c r="O55" s="22">
        <f t="shared" ca="1" si="12"/>
        <v>0</v>
      </c>
      <c r="P55" s="22">
        <f t="shared" ca="1" si="12"/>
        <v>0</v>
      </c>
      <c r="Q55" s="22">
        <f t="shared" ca="1" si="12"/>
        <v>0</v>
      </c>
      <c r="R55" s="22">
        <f t="shared" ca="1" si="12"/>
        <v>0</v>
      </c>
      <c r="S55" s="22">
        <f t="shared" ca="1" si="12"/>
        <v>0</v>
      </c>
      <c r="T55" s="22">
        <f t="shared" ref="N55:T70" ca="1" si="13">IFERROR(INDIRECT("'"&amp;$B$2&amp;"'!"&amp;ADDRESS(MATCH($B55,INDIRECT("'"&amp;$B$2&amp;"'!$B$1:$B$1095"),0),MATCH(T$5,INDIRECT("'"&amp;$B$2&amp;"'!5:5"),0))),0)</f>
        <v>0</v>
      </c>
      <c r="U55" s="23">
        <f t="shared" ca="1" si="11"/>
        <v>0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12"/>
        <v>0</v>
      </c>
      <c r="E56" s="22">
        <f t="shared" ca="1" si="12"/>
        <v>0</v>
      </c>
      <c r="F56" s="22">
        <f t="shared" ca="1" si="12"/>
        <v>0</v>
      </c>
      <c r="G56" s="22">
        <f t="shared" ca="1" si="12"/>
        <v>0</v>
      </c>
      <c r="H56" s="22">
        <f t="shared" ca="1" si="12"/>
        <v>0</v>
      </c>
      <c r="I56" s="22">
        <f t="shared" ca="1" si="12"/>
        <v>0</v>
      </c>
      <c r="J56" s="22">
        <f t="shared" ca="1" si="12"/>
        <v>0</v>
      </c>
      <c r="K56" s="22">
        <f t="shared" ca="1" si="12"/>
        <v>0</v>
      </c>
      <c r="L56" s="22">
        <f t="shared" ca="1" si="12"/>
        <v>0</v>
      </c>
      <c r="M56" s="22">
        <f t="shared" ca="1" si="12"/>
        <v>0</v>
      </c>
      <c r="N56" s="22">
        <f t="shared" ca="1" si="12"/>
        <v>0</v>
      </c>
      <c r="O56" s="22">
        <f t="shared" ca="1" si="12"/>
        <v>0</v>
      </c>
      <c r="P56" s="22">
        <f t="shared" ca="1" si="12"/>
        <v>0</v>
      </c>
      <c r="Q56" s="22">
        <f t="shared" ca="1" si="12"/>
        <v>0</v>
      </c>
      <c r="R56" s="22">
        <f t="shared" ca="1" si="12"/>
        <v>0</v>
      </c>
      <c r="S56" s="22">
        <f t="shared" ca="1" si="12"/>
        <v>0</v>
      </c>
      <c r="T56" s="22">
        <f t="shared" ca="1" si="13"/>
        <v>0</v>
      </c>
      <c r="U56" s="23">
        <f t="shared" ca="1" si="9"/>
        <v>0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12"/>
        <v>0</v>
      </c>
      <c r="E57" s="22">
        <f t="shared" ca="1" si="12"/>
        <v>0</v>
      </c>
      <c r="F57" s="22">
        <f t="shared" ca="1" si="12"/>
        <v>0</v>
      </c>
      <c r="G57" s="22">
        <f t="shared" ca="1" si="12"/>
        <v>0</v>
      </c>
      <c r="H57" s="22">
        <f t="shared" ca="1" si="12"/>
        <v>0</v>
      </c>
      <c r="I57" s="22">
        <f t="shared" ca="1" si="12"/>
        <v>0</v>
      </c>
      <c r="J57" s="22">
        <f t="shared" ca="1" si="12"/>
        <v>0</v>
      </c>
      <c r="K57" s="22">
        <f t="shared" ca="1" si="12"/>
        <v>0</v>
      </c>
      <c r="L57" s="22">
        <f t="shared" ca="1" si="12"/>
        <v>0</v>
      </c>
      <c r="M57" s="22">
        <f t="shared" ca="1" si="12"/>
        <v>0</v>
      </c>
      <c r="N57" s="22">
        <f t="shared" ca="1" si="13"/>
        <v>0</v>
      </c>
      <c r="O57" s="22">
        <f t="shared" ca="1" si="13"/>
        <v>0</v>
      </c>
      <c r="P57" s="22">
        <f t="shared" ca="1" si="13"/>
        <v>0</v>
      </c>
      <c r="Q57" s="22">
        <f t="shared" ca="1" si="13"/>
        <v>0</v>
      </c>
      <c r="R57" s="22">
        <f t="shared" ca="1" si="13"/>
        <v>0</v>
      </c>
      <c r="S57" s="22">
        <f t="shared" ca="1" si="13"/>
        <v>0</v>
      </c>
      <c r="T57" s="22">
        <f t="shared" ca="1" si="13"/>
        <v>0</v>
      </c>
      <c r="U57" s="23">
        <f t="shared" ca="1" si="9"/>
        <v>0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12"/>
        <v>0</v>
      </c>
      <c r="E58" s="22">
        <f t="shared" ca="1" si="12"/>
        <v>0</v>
      </c>
      <c r="F58" s="22">
        <f t="shared" ca="1" si="12"/>
        <v>0</v>
      </c>
      <c r="G58" s="22">
        <f t="shared" ca="1" si="12"/>
        <v>0</v>
      </c>
      <c r="H58" s="22">
        <f t="shared" ca="1" si="12"/>
        <v>0</v>
      </c>
      <c r="I58" s="22">
        <f t="shared" ca="1" si="12"/>
        <v>0</v>
      </c>
      <c r="J58" s="22">
        <f t="shared" ca="1" si="12"/>
        <v>0</v>
      </c>
      <c r="K58" s="22">
        <f t="shared" ca="1" si="12"/>
        <v>0</v>
      </c>
      <c r="L58" s="22">
        <f t="shared" ca="1" si="12"/>
        <v>0</v>
      </c>
      <c r="M58" s="22">
        <f t="shared" ca="1" si="12"/>
        <v>0</v>
      </c>
      <c r="N58" s="22">
        <f t="shared" ca="1" si="13"/>
        <v>0</v>
      </c>
      <c r="O58" s="22">
        <f t="shared" ca="1" si="13"/>
        <v>0</v>
      </c>
      <c r="P58" s="22">
        <f t="shared" ca="1" si="13"/>
        <v>0</v>
      </c>
      <c r="Q58" s="22">
        <f t="shared" ca="1" si="13"/>
        <v>0</v>
      </c>
      <c r="R58" s="22">
        <f t="shared" ca="1" si="13"/>
        <v>0</v>
      </c>
      <c r="S58" s="22">
        <f t="shared" ca="1" si="13"/>
        <v>0</v>
      </c>
      <c r="T58" s="22">
        <f t="shared" ca="1" si="13"/>
        <v>0</v>
      </c>
      <c r="U58" s="23">
        <f t="shared" ca="1" si="9"/>
        <v>0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12"/>
        <v>0</v>
      </c>
      <c r="E59" s="22">
        <f t="shared" ca="1" si="12"/>
        <v>0</v>
      </c>
      <c r="F59" s="22">
        <f t="shared" ca="1" si="12"/>
        <v>0</v>
      </c>
      <c r="G59" s="22">
        <f t="shared" ca="1" si="12"/>
        <v>0</v>
      </c>
      <c r="H59" s="22">
        <f t="shared" ca="1" si="12"/>
        <v>0</v>
      </c>
      <c r="I59" s="22">
        <f t="shared" ca="1" si="12"/>
        <v>0</v>
      </c>
      <c r="J59" s="22">
        <f t="shared" ca="1" si="12"/>
        <v>0</v>
      </c>
      <c r="K59" s="22">
        <f t="shared" ca="1" si="12"/>
        <v>0</v>
      </c>
      <c r="L59" s="22">
        <f t="shared" ca="1" si="12"/>
        <v>0</v>
      </c>
      <c r="M59" s="22">
        <f t="shared" ca="1" si="12"/>
        <v>0</v>
      </c>
      <c r="N59" s="22">
        <f t="shared" ca="1" si="13"/>
        <v>0</v>
      </c>
      <c r="O59" s="22">
        <f t="shared" ca="1" si="13"/>
        <v>0</v>
      </c>
      <c r="P59" s="22">
        <f t="shared" ca="1" si="13"/>
        <v>0</v>
      </c>
      <c r="Q59" s="22">
        <f t="shared" ca="1" si="13"/>
        <v>0</v>
      </c>
      <c r="R59" s="22">
        <f t="shared" ca="1" si="13"/>
        <v>0</v>
      </c>
      <c r="S59" s="22">
        <f t="shared" ca="1" si="13"/>
        <v>0</v>
      </c>
      <c r="T59" s="22">
        <f t="shared" ca="1" si="13"/>
        <v>0</v>
      </c>
      <c r="U59" s="23">
        <f t="shared" ca="1" si="9"/>
        <v>0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12"/>
        <v>0</v>
      </c>
      <c r="E60" s="22">
        <f t="shared" ca="1" si="12"/>
        <v>0</v>
      </c>
      <c r="F60" s="22">
        <f t="shared" ca="1" si="12"/>
        <v>0</v>
      </c>
      <c r="G60" s="22">
        <f t="shared" ca="1" si="12"/>
        <v>0</v>
      </c>
      <c r="H60" s="22">
        <f t="shared" ca="1" si="12"/>
        <v>0</v>
      </c>
      <c r="I60" s="22">
        <f t="shared" ca="1" si="12"/>
        <v>0</v>
      </c>
      <c r="J60" s="22">
        <f t="shared" ca="1" si="12"/>
        <v>0</v>
      </c>
      <c r="K60" s="22">
        <f t="shared" ca="1" si="12"/>
        <v>0</v>
      </c>
      <c r="L60" s="22">
        <f t="shared" ca="1" si="12"/>
        <v>0</v>
      </c>
      <c r="M60" s="22">
        <f t="shared" ca="1" si="12"/>
        <v>0</v>
      </c>
      <c r="N60" s="22">
        <f t="shared" ca="1" si="13"/>
        <v>0</v>
      </c>
      <c r="O60" s="22">
        <f t="shared" ca="1" si="13"/>
        <v>0</v>
      </c>
      <c r="P60" s="22">
        <f t="shared" ca="1" si="13"/>
        <v>0</v>
      </c>
      <c r="Q60" s="22">
        <f t="shared" ca="1" si="13"/>
        <v>0</v>
      </c>
      <c r="R60" s="22">
        <f t="shared" ca="1" si="13"/>
        <v>0</v>
      </c>
      <c r="S60" s="22">
        <f t="shared" ca="1" si="13"/>
        <v>0</v>
      </c>
      <c r="T60" s="22">
        <f t="shared" ca="1" si="13"/>
        <v>0</v>
      </c>
      <c r="U60" s="23">
        <f t="shared" ca="1" si="9"/>
        <v>0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12"/>
        <v>0</v>
      </c>
      <c r="E61" s="22">
        <f t="shared" ca="1" si="12"/>
        <v>0</v>
      </c>
      <c r="F61" s="22">
        <f t="shared" ca="1" si="12"/>
        <v>0</v>
      </c>
      <c r="G61" s="22">
        <f t="shared" ca="1" si="12"/>
        <v>0</v>
      </c>
      <c r="H61" s="22">
        <f t="shared" ca="1" si="12"/>
        <v>0</v>
      </c>
      <c r="I61" s="22">
        <f t="shared" ca="1" si="12"/>
        <v>0</v>
      </c>
      <c r="J61" s="22">
        <f t="shared" ca="1" si="12"/>
        <v>0</v>
      </c>
      <c r="K61" s="22">
        <f t="shared" ca="1" si="12"/>
        <v>0</v>
      </c>
      <c r="L61" s="22">
        <f t="shared" ca="1" si="12"/>
        <v>0</v>
      </c>
      <c r="M61" s="22">
        <f t="shared" ca="1" si="12"/>
        <v>0</v>
      </c>
      <c r="N61" s="22">
        <f t="shared" ca="1" si="13"/>
        <v>0</v>
      </c>
      <c r="O61" s="22">
        <f t="shared" ca="1" si="13"/>
        <v>0</v>
      </c>
      <c r="P61" s="22">
        <f t="shared" ca="1" si="13"/>
        <v>0</v>
      </c>
      <c r="Q61" s="22">
        <f t="shared" ca="1" si="13"/>
        <v>0</v>
      </c>
      <c r="R61" s="22">
        <f t="shared" ca="1" si="13"/>
        <v>0</v>
      </c>
      <c r="S61" s="22">
        <f t="shared" ca="1" si="13"/>
        <v>0</v>
      </c>
      <c r="T61" s="22">
        <f t="shared" ca="1" si="13"/>
        <v>0</v>
      </c>
      <c r="U61" s="23">
        <f t="shared" ref="U61" ca="1" si="14">+SUM(D61:T61)</f>
        <v>0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12"/>
        <v>0</v>
      </c>
      <c r="E62" s="22">
        <f t="shared" ca="1" si="12"/>
        <v>0</v>
      </c>
      <c r="F62" s="22">
        <f t="shared" ca="1" si="12"/>
        <v>0</v>
      </c>
      <c r="G62" s="22">
        <f t="shared" ca="1" si="12"/>
        <v>0</v>
      </c>
      <c r="H62" s="22">
        <f t="shared" ca="1" si="12"/>
        <v>0</v>
      </c>
      <c r="I62" s="22">
        <f t="shared" ca="1" si="12"/>
        <v>0</v>
      </c>
      <c r="J62" s="22">
        <f t="shared" ca="1" si="12"/>
        <v>0</v>
      </c>
      <c r="K62" s="22">
        <f t="shared" ca="1" si="12"/>
        <v>0</v>
      </c>
      <c r="L62" s="22">
        <f t="shared" ca="1" si="12"/>
        <v>0</v>
      </c>
      <c r="M62" s="22">
        <f t="shared" ca="1" si="12"/>
        <v>0</v>
      </c>
      <c r="N62" s="22">
        <f t="shared" ca="1" si="13"/>
        <v>0</v>
      </c>
      <c r="O62" s="22">
        <f t="shared" ca="1" si="13"/>
        <v>0</v>
      </c>
      <c r="P62" s="22">
        <f t="shared" ca="1" si="13"/>
        <v>0</v>
      </c>
      <c r="Q62" s="22">
        <f t="shared" ca="1" si="13"/>
        <v>0</v>
      </c>
      <c r="R62" s="22">
        <f t="shared" ca="1" si="13"/>
        <v>0</v>
      </c>
      <c r="S62" s="22">
        <f t="shared" ca="1" si="13"/>
        <v>0</v>
      </c>
      <c r="T62" s="22">
        <f t="shared" ca="1" si="13"/>
        <v>0</v>
      </c>
      <c r="U62" s="23">
        <f t="shared" ref="U62:U76" ca="1" si="15">+SUM(D62:T62)</f>
        <v>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12"/>
        <v>0</v>
      </c>
      <c r="E63" s="22">
        <f t="shared" ca="1" si="12"/>
        <v>0</v>
      </c>
      <c r="F63" s="22">
        <f t="shared" ca="1" si="12"/>
        <v>0</v>
      </c>
      <c r="G63" s="22">
        <f t="shared" ca="1" si="12"/>
        <v>0</v>
      </c>
      <c r="H63" s="22">
        <f t="shared" ca="1" si="12"/>
        <v>0</v>
      </c>
      <c r="I63" s="22">
        <f t="shared" ca="1" si="12"/>
        <v>0</v>
      </c>
      <c r="J63" s="22">
        <f t="shared" ca="1" si="12"/>
        <v>0</v>
      </c>
      <c r="K63" s="22">
        <f t="shared" ca="1" si="12"/>
        <v>0</v>
      </c>
      <c r="L63" s="22">
        <f t="shared" ca="1" si="12"/>
        <v>0</v>
      </c>
      <c r="M63" s="22">
        <f t="shared" ca="1" si="12"/>
        <v>0</v>
      </c>
      <c r="N63" s="22">
        <f t="shared" ca="1" si="13"/>
        <v>0</v>
      </c>
      <c r="O63" s="22">
        <f t="shared" ca="1" si="13"/>
        <v>0</v>
      </c>
      <c r="P63" s="22">
        <f t="shared" ca="1" si="13"/>
        <v>0</v>
      </c>
      <c r="Q63" s="22">
        <f t="shared" ca="1" si="13"/>
        <v>0</v>
      </c>
      <c r="R63" s="22">
        <f t="shared" ca="1" si="13"/>
        <v>0</v>
      </c>
      <c r="S63" s="22">
        <f t="shared" ca="1" si="13"/>
        <v>0</v>
      </c>
      <c r="T63" s="22">
        <f t="shared" ca="1" si="13"/>
        <v>0</v>
      </c>
      <c r="U63" s="23">
        <f t="shared" ca="1" si="15"/>
        <v>0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12"/>
        <v>0</v>
      </c>
      <c r="E64" s="22">
        <f t="shared" ca="1" si="12"/>
        <v>0</v>
      </c>
      <c r="F64" s="22">
        <f t="shared" ca="1" si="12"/>
        <v>0</v>
      </c>
      <c r="G64" s="22">
        <f t="shared" ca="1" si="12"/>
        <v>0</v>
      </c>
      <c r="H64" s="22">
        <f t="shared" ca="1" si="12"/>
        <v>0</v>
      </c>
      <c r="I64" s="22">
        <f t="shared" ca="1" si="12"/>
        <v>0</v>
      </c>
      <c r="J64" s="22">
        <f t="shared" ca="1" si="12"/>
        <v>0</v>
      </c>
      <c r="K64" s="22">
        <f t="shared" ca="1" si="12"/>
        <v>0</v>
      </c>
      <c r="L64" s="22">
        <f t="shared" ca="1" si="12"/>
        <v>0</v>
      </c>
      <c r="M64" s="22">
        <f t="shared" ca="1" si="12"/>
        <v>0</v>
      </c>
      <c r="N64" s="22">
        <f t="shared" ca="1" si="13"/>
        <v>0</v>
      </c>
      <c r="O64" s="22">
        <f t="shared" ca="1" si="13"/>
        <v>0</v>
      </c>
      <c r="P64" s="22">
        <f t="shared" ca="1" si="13"/>
        <v>0</v>
      </c>
      <c r="Q64" s="22">
        <f t="shared" ca="1" si="13"/>
        <v>0</v>
      </c>
      <c r="R64" s="22">
        <f t="shared" ca="1" si="13"/>
        <v>0</v>
      </c>
      <c r="S64" s="22">
        <f t="shared" ca="1" si="13"/>
        <v>0</v>
      </c>
      <c r="T64" s="22">
        <f t="shared" ca="1" si="13"/>
        <v>0</v>
      </c>
      <c r="U64" s="23">
        <f t="shared" ca="1" si="15"/>
        <v>0</v>
      </c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12"/>
        <v>0</v>
      </c>
      <c r="E65" s="22">
        <f t="shared" ca="1" si="12"/>
        <v>0</v>
      </c>
      <c r="F65" s="22">
        <f t="shared" ca="1" si="12"/>
        <v>0</v>
      </c>
      <c r="G65" s="22">
        <f t="shared" ca="1" si="12"/>
        <v>0</v>
      </c>
      <c r="H65" s="22">
        <f t="shared" ca="1" si="12"/>
        <v>0</v>
      </c>
      <c r="I65" s="22">
        <f t="shared" ca="1" si="12"/>
        <v>0</v>
      </c>
      <c r="J65" s="22">
        <f t="shared" ca="1" si="12"/>
        <v>0</v>
      </c>
      <c r="K65" s="22">
        <f t="shared" ca="1" si="12"/>
        <v>0</v>
      </c>
      <c r="L65" s="22">
        <f t="shared" ca="1" si="12"/>
        <v>0</v>
      </c>
      <c r="M65" s="22">
        <f t="shared" ca="1" si="12"/>
        <v>0</v>
      </c>
      <c r="N65" s="22">
        <f t="shared" ca="1" si="13"/>
        <v>0</v>
      </c>
      <c r="O65" s="22">
        <f t="shared" ca="1" si="13"/>
        <v>0</v>
      </c>
      <c r="P65" s="22">
        <f t="shared" ca="1" si="13"/>
        <v>0</v>
      </c>
      <c r="Q65" s="22">
        <f t="shared" ca="1" si="13"/>
        <v>0</v>
      </c>
      <c r="R65" s="22">
        <f t="shared" ca="1" si="13"/>
        <v>0</v>
      </c>
      <c r="S65" s="22">
        <f t="shared" ca="1" si="13"/>
        <v>0</v>
      </c>
      <c r="T65" s="22">
        <f t="shared" ca="1" si="13"/>
        <v>0</v>
      </c>
      <c r="U65" s="23">
        <f t="shared" ca="1" si="15"/>
        <v>0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12"/>
        <v>0</v>
      </c>
      <c r="E66" s="22">
        <f t="shared" ca="1" si="12"/>
        <v>0</v>
      </c>
      <c r="F66" s="22">
        <f t="shared" ca="1" si="12"/>
        <v>0</v>
      </c>
      <c r="G66" s="22">
        <f t="shared" ca="1" si="12"/>
        <v>0</v>
      </c>
      <c r="H66" s="22">
        <f t="shared" ca="1" si="12"/>
        <v>0</v>
      </c>
      <c r="I66" s="22">
        <f t="shared" ca="1" si="12"/>
        <v>0</v>
      </c>
      <c r="J66" s="22">
        <f t="shared" ca="1" si="12"/>
        <v>0</v>
      </c>
      <c r="K66" s="22">
        <f t="shared" ca="1" si="12"/>
        <v>0</v>
      </c>
      <c r="L66" s="22">
        <f t="shared" ca="1" si="12"/>
        <v>0</v>
      </c>
      <c r="M66" s="22">
        <f t="shared" ca="1" si="12"/>
        <v>0</v>
      </c>
      <c r="N66" s="22">
        <f t="shared" ca="1" si="13"/>
        <v>0</v>
      </c>
      <c r="O66" s="22">
        <f t="shared" ca="1" si="13"/>
        <v>0</v>
      </c>
      <c r="P66" s="22">
        <f t="shared" ca="1" si="13"/>
        <v>0</v>
      </c>
      <c r="Q66" s="22">
        <f t="shared" ca="1" si="13"/>
        <v>0</v>
      </c>
      <c r="R66" s="22">
        <f t="shared" ca="1" si="13"/>
        <v>0</v>
      </c>
      <c r="S66" s="22">
        <f t="shared" ca="1" si="13"/>
        <v>0</v>
      </c>
      <c r="T66" s="22">
        <f t="shared" ca="1" si="13"/>
        <v>0</v>
      </c>
      <c r="U66" s="23">
        <f t="shared" ca="1" si="15"/>
        <v>0</v>
      </c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12"/>
        <v>0</v>
      </c>
      <c r="E67" s="22">
        <f t="shared" ca="1" si="12"/>
        <v>0</v>
      </c>
      <c r="F67" s="22">
        <f t="shared" ca="1" si="12"/>
        <v>0</v>
      </c>
      <c r="G67" s="22">
        <f t="shared" ca="1" si="12"/>
        <v>0</v>
      </c>
      <c r="H67" s="22">
        <f t="shared" ca="1" si="12"/>
        <v>0</v>
      </c>
      <c r="I67" s="22">
        <f t="shared" ca="1" si="12"/>
        <v>0</v>
      </c>
      <c r="J67" s="22">
        <f t="shared" ca="1" si="12"/>
        <v>0</v>
      </c>
      <c r="K67" s="22">
        <f t="shared" ca="1" si="12"/>
        <v>0</v>
      </c>
      <c r="L67" s="22">
        <f t="shared" ca="1" si="12"/>
        <v>0</v>
      </c>
      <c r="M67" s="22">
        <f t="shared" ca="1" si="12"/>
        <v>0</v>
      </c>
      <c r="N67" s="22">
        <f t="shared" ca="1" si="13"/>
        <v>0</v>
      </c>
      <c r="O67" s="22">
        <f t="shared" ca="1" si="13"/>
        <v>0</v>
      </c>
      <c r="P67" s="22">
        <f t="shared" ca="1" si="13"/>
        <v>0</v>
      </c>
      <c r="Q67" s="22">
        <f t="shared" ca="1" si="13"/>
        <v>0</v>
      </c>
      <c r="R67" s="22">
        <f t="shared" ca="1" si="13"/>
        <v>0</v>
      </c>
      <c r="S67" s="22">
        <f t="shared" ca="1" si="13"/>
        <v>0</v>
      </c>
      <c r="T67" s="22">
        <f t="shared" ca="1" si="13"/>
        <v>0</v>
      </c>
      <c r="U67" s="23">
        <f t="shared" ca="1" si="15"/>
        <v>0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12"/>
        <v>0</v>
      </c>
      <c r="E68" s="22">
        <f t="shared" ca="1" si="12"/>
        <v>0</v>
      </c>
      <c r="F68" s="22">
        <f t="shared" ca="1" si="12"/>
        <v>0</v>
      </c>
      <c r="G68" s="22">
        <f t="shared" ca="1" si="12"/>
        <v>0</v>
      </c>
      <c r="H68" s="22">
        <f t="shared" ca="1" si="12"/>
        <v>0</v>
      </c>
      <c r="I68" s="22">
        <f t="shared" ca="1" si="12"/>
        <v>0</v>
      </c>
      <c r="J68" s="22">
        <f t="shared" ca="1" si="12"/>
        <v>0</v>
      </c>
      <c r="K68" s="22">
        <f t="shared" ca="1" si="12"/>
        <v>0</v>
      </c>
      <c r="L68" s="22">
        <f t="shared" ca="1" si="12"/>
        <v>0</v>
      </c>
      <c r="M68" s="22">
        <f t="shared" ca="1" si="12"/>
        <v>0</v>
      </c>
      <c r="N68" s="22">
        <f t="shared" ca="1" si="13"/>
        <v>0</v>
      </c>
      <c r="O68" s="22">
        <f t="shared" ca="1" si="13"/>
        <v>0</v>
      </c>
      <c r="P68" s="22">
        <f t="shared" ca="1" si="13"/>
        <v>0</v>
      </c>
      <c r="Q68" s="22">
        <f t="shared" ca="1" si="13"/>
        <v>0</v>
      </c>
      <c r="R68" s="22">
        <f t="shared" ca="1" si="13"/>
        <v>0</v>
      </c>
      <c r="S68" s="22">
        <f t="shared" ca="1" si="13"/>
        <v>0</v>
      </c>
      <c r="T68" s="22">
        <f t="shared" ca="1" si="13"/>
        <v>0</v>
      </c>
      <c r="U68" s="23">
        <f t="shared" ca="1" si="15"/>
        <v>0</v>
      </c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12"/>
        <v>0</v>
      </c>
      <c r="E69" s="22">
        <f t="shared" ca="1" si="12"/>
        <v>0</v>
      </c>
      <c r="F69" s="22">
        <f t="shared" ca="1" si="12"/>
        <v>0</v>
      </c>
      <c r="G69" s="22">
        <f t="shared" ca="1" si="12"/>
        <v>0</v>
      </c>
      <c r="H69" s="22">
        <f t="shared" ca="1" si="12"/>
        <v>0</v>
      </c>
      <c r="I69" s="22">
        <f t="shared" ca="1" si="12"/>
        <v>0</v>
      </c>
      <c r="J69" s="22">
        <f t="shared" ca="1" si="12"/>
        <v>0</v>
      </c>
      <c r="K69" s="22">
        <f t="shared" ca="1" si="12"/>
        <v>0</v>
      </c>
      <c r="L69" s="22">
        <f t="shared" ca="1" si="12"/>
        <v>0</v>
      </c>
      <c r="M69" s="22">
        <f t="shared" ca="1" si="12"/>
        <v>0</v>
      </c>
      <c r="N69" s="22">
        <f t="shared" ca="1" si="13"/>
        <v>0</v>
      </c>
      <c r="O69" s="22">
        <f t="shared" ca="1" si="13"/>
        <v>0</v>
      </c>
      <c r="P69" s="22">
        <f t="shared" ca="1" si="13"/>
        <v>0</v>
      </c>
      <c r="Q69" s="22">
        <f t="shared" ca="1" si="13"/>
        <v>0</v>
      </c>
      <c r="R69" s="22">
        <f t="shared" ca="1" si="13"/>
        <v>0</v>
      </c>
      <c r="S69" s="22">
        <f t="shared" ca="1" si="13"/>
        <v>0</v>
      </c>
      <c r="T69" s="22">
        <f t="shared" ca="1" si="13"/>
        <v>0</v>
      </c>
      <c r="U69" s="23">
        <f t="shared" ca="1" si="15"/>
        <v>0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12"/>
        <v>0</v>
      </c>
      <c r="E70" s="22">
        <f t="shared" ca="1" si="12"/>
        <v>0</v>
      </c>
      <c r="F70" s="22">
        <f t="shared" ca="1" si="12"/>
        <v>0</v>
      </c>
      <c r="G70" s="22">
        <f t="shared" ca="1" si="12"/>
        <v>0</v>
      </c>
      <c r="H70" s="22">
        <f t="shared" ca="1" si="12"/>
        <v>0</v>
      </c>
      <c r="I70" s="22">
        <f t="shared" ca="1" si="12"/>
        <v>0</v>
      </c>
      <c r="J70" s="22">
        <f t="shared" ca="1" si="12"/>
        <v>0</v>
      </c>
      <c r="K70" s="22">
        <f t="shared" ca="1" si="12"/>
        <v>0</v>
      </c>
      <c r="L70" s="22">
        <f t="shared" ca="1" si="12"/>
        <v>0</v>
      </c>
      <c r="M70" s="22">
        <f t="shared" ca="1" si="12"/>
        <v>0</v>
      </c>
      <c r="N70" s="22">
        <f t="shared" ca="1" si="13"/>
        <v>0</v>
      </c>
      <c r="O70" s="22">
        <f t="shared" ca="1" si="13"/>
        <v>0</v>
      </c>
      <c r="P70" s="22">
        <f t="shared" ca="1" si="13"/>
        <v>0</v>
      </c>
      <c r="Q70" s="22">
        <f t="shared" ca="1" si="13"/>
        <v>0</v>
      </c>
      <c r="R70" s="22">
        <f t="shared" ca="1" si="13"/>
        <v>0</v>
      </c>
      <c r="S70" s="22">
        <f t="shared" ca="1" si="13"/>
        <v>0</v>
      </c>
      <c r="T70" s="22">
        <f t="shared" ca="1" si="13"/>
        <v>0</v>
      </c>
      <c r="U70" s="23">
        <f t="shared" ca="1" si="15"/>
        <v>0</v>
      </c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S76" ca="1" si="16">IFERROR(INDIRECT("'"&amp;$B$2&amp;"'!"&amp;ADDRESS(MATCH($B71,INDIRECT("'"&amp;$B$2&amp;"'!$B$1:$B$1095"),0),MATCH(D$5,INDIRECT("'"&amp;$B$2&amp;"'!5:5"),0))),0)</f>
        <v>0</v>
      </c>
      <c r="E71" s="22">
        <f t="shared" ca="1" si="16"/>
        <v>0</v>
      </c>
      <c r="F71" s="22">
        <f t="shared" ca="1" si="16"/>
        <v>0</v>
      </c>
      <c r="G71" s="22">
        <f t="shared" ca="1" si="16"/>
        <v>0</v>
      </c>
      <c r="H71" s="22">
        <f t="shared" ca="1" si="16"/>
        <v>0</v>
      </c>
      <c r="I71" s="22">
        <f t="shared" ca="1" si="16"/>
        <v>0</v>
      </c>
      <c r="J71" s="22">
        <f t="shared" ca="1" si="16"/>
        <v>0</v>
      </c>
      <c r="K71" s="22">
        <f t="shared" ca="1" si="16"/>
        <v>0</v>
      </c>
      <c r="L71" s="22">
        <f t="shared" ca="1" si="16"/>
        <v>0</v>
      </c>
      <c r="M71" s="22">
        <f t="shared" ca="1" si="16"/>
        <v>0</v>
      </c>
      <c r="N71" s="22">
        <f t="shared" ca="1" si="16"/>
        <v>0</v>
      </c>
      <c r="O71" s="22">
        <f t="shared" ca="1" si="16"/>
        <v>0</v>
      </c>
      <c r="P71" s="22">
        <f t="shared" ca="1" si="16"/>
        <v>0</v>
      </c>
      <c r="Q71" s="22">
        <f t="shared" ca="1" si="16"/>
        <v>0</v>
      </c>
      <c r="R71" s="22">
        <f t="shared" ca="1" si="16"/>
        <v>0</v>
      </c>
      <c r="S71" s="22">
        <f t="shared" ca="1" si="16"/>
        <v>0</v>
      </c>
      <c r="T71" s="22">
        <f t="shared" ref="N71:T76" ca="1" si="17">IFERROR(INDIRECT("'"&amp;$B$2&amp;"'!"&amp;ADDRESS(MATCH($B71,INDIRECT("'"&amp;$B$2&amp;"'!$B$1:$B$1095"),0),MATCH(T$5,INDIRECT("'"&amp;$B$2&amp;"'!5:5"),0))),0)</f>
        <v>0</v>
      </c>
      <c r="U71" s="23">
        <f t="shared" ca="1" si="15"/>
        <v>0</v>
      </c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6"/>
        <v>0</v>
      </c>
      <c r="E72" s="22">
        <f t="shared" ca="1" si="16"/>
        <v>0</v>
      </c>
      <c r="F72" s="22">
        <f t="shared" ca="1" si="16"/>
        <v>0</v>
      </c>
      <c r="G72" s="22">
        <f t="shared" ca="1" si="16"/>
        <v>0</v>
      </c>
      <c r="H72" s="22">
        <f t="shared" ca="1" si="16"/>
        <v>0</v>
      </c>
      <c r="I72" s="22">
        <f t="shared" ca="1" si="16"/>
        <v>0</v>
      </c>
      <c r="J72" s="22">
        <f t="shared" ca="1" si="16"/>
        <v>0</v>
      </c>
      <c r="K72" s="22">
        <f t="shared" ca="1" si="16"/>
        <v>0</v>
      </c>
      <c r="L72" s="22">
        <f t="shared" ca="1" si="16"/>
        <v>0</v>
      </c>
      <c r="M72" s="22">
        <f t="shared" ca="1" si="16"/>
        <v>0</v>
      </c>
      <c r="N72" s="22">
        <f t="shared" ca="1" si="17"/>
        <v>0</v>
      </c>
      <c r="O72" s="22">
        <f t="shared" ca="1" si="17"/>
        <v>0</v>
      </c>
      <c r="P72" s="22">
        <f t="shared" ca="1" si="17"/>
        <v>0</v>
      </c>
      <c r="Q72" s="22">
        <f t="shared" ca="1" si="17"/>
        <v>0</v>
      </c>
      <c r="R72" s="22">
        <f t="shared" ca="1" si="17"/>
        <v>0</v>
      </c>
      <c r="S72" s="22">
        <f t="shared" ca="1" si="17"/>
        <v>0</v>
      </c>
      <c r="T72" s="22">
        <f t="shared" ca="1" si="17"/>
        <v>0</v>
      </c>
      <c r="U72" s="23">
        <f t="shared" ca="1" si="15"/>
        <v>0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6"/>
        <v>0</v>
      </c>
      <c r="E73" s="22">
        <f t="shared" ca="1" si="16"/>
        <v>0</v>
      </c>
      <c r="F73" s="22">
        <f t="shared" ca="1" si="16"/>
        <v>0</v>
      </c>
      <c r="G73" s="22">
        <f t="shared" ca="1" si="16"/>
        <v>0</v>
      </c>
      <c r="H73" s="22">
        <f t="shared" ca="1" si="16"/>
        <v>0</v>
      </c>
      <c r="I73" s="22">
        <f t="shared" ca="1" si="16"/>
        <v>0</v>
      </c>
      <c r="J73" s="22">
        <f t="shared" ca="1" si="16"/>
        <v>0</v>
      </c>
      <c r="K73" s="22">
        <f t="shared" ca="1" si="16"/>
        <v>0</v>
      </c>
      <c r="L73" s="22">
        <f t="shared" ca="1" si="16"/>
        <v>0</v>
      </c>
      <c r="M73" s="22">
        <f t="shared" ca="1" si="16"/>
        <v>0</v>
      </c>
      <c r="N73" s="22">
        <f t="shared" ca="1" si="17"/>
        <v>0</v>
      </c>
      <c r="O73" s="22">
        <f t="shared" ca="1" si="17"/>
        <v>0</v>
      </c>
      <c r="P73" s="22">
        <f t="shared" ca="1" si="17"/>
        <v>0</v>
      </c>
      <c r="Q73" s="22">
        <f t="shared" ca="1" si="17"/>
        <v>0</v>
      </c>
      <c r="R73" s="22">
        <f t="shared" ca="1" si="17"/>
        <v>0</v>
      </c>
      <c r="S73" s="22">
        <f t="shared" ca="1" si="17"/>
        <v>0</v>
      </c>
      <c r="T73" s="22">
        <f t="shared" ca="1" si="17"/>
        <v>0</v>
      </c>
      <c r="U73" s="23">
        <f t="shared" ca="1" si="15"/>
        <v>0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6"/>
        <v>0</v>
      </c>
      <c r="E74" s="22">
        <f t="shared" ca="1" si="16"/>
        <v>0</v>
      </c>
      <c r="F74" s="22">
        <f t="shared" ca="1" si="16"/>
        <v>0</v>
      </c>
      <c r="G74" s="22">
        <f t="shared" ca="1" si="16"/>
        <v>0</v>
      </c>
      <c r="H74" s="22">
        <f t="shared" ca="1" si="16"/>
        <v>0</v>
      </c>
      <c r="I74" s="22">
        <f t="shared" ca="1" si="16"/>
        <v>0</v>
      </c>
      <c r="J74" s="22">
        <f t="shared" ca="1" si="16"/>
        <v>0</v>
      </c>
      <c r="K74" s="22">
        <f t="shared" ca="1" si="16"/>
        <v>0</v>
      </c>
      <c r="L74" s="22">
        <f t="shared" ca="1" si="16"/>
        <v>0</v>
      </c>
      <c r="M74" s="22">
        <f t="shared" ca="1" si="16"/>
        <v>0</v>
      </c>
      <c r="N74" s="22">
        <f t="shared" ca="1" si="17"/>
        <v>0</v>
      </c>
      <c r="O74" s="22">
        <f t="shared" ca="1" si="17"/>
        <v>0</v>
      </c>
      <c r="P74" s="22">
        <f t="shared" ca="1" si="17"/>
        <v>0</v>
      </c>
      <c r="Q74" s="22">
        <f t="shared" ca="1" si="17"/>
        <v>0</v>
      </c>
      <c r="R74" s="22">
        <f t="shared" ca="1" si="17"/>
        <v>0</v>
      </c>
      <c r="S74" s="22">
        <f t="shared" ca="1" si="17"/>
        <v>0</v>
      </c>
      <c r="T74" s="22">
        <f t="shared" ca="1" si="17"/>
        <v>0</v>
      </c>
      <c r="U74" s="23">
        <f t="shared" ca="1" si="15"/>
        <v>0</v>
      </c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6"/>
        <v>0</v>
      </c>
      <c r="E75" s="22">
        <f t="shared" ca="1" si="16"/>
        <v>0</v>
      </c>
      <c r="F75" s="22">
        <f t="shared" ca="1" si="16"/>
        <v>0</v>
      </c>
      <c r="G75" s="22">
        <f t="shared" ca="1" si="16"/>
        <v>0</v>
      </c>
      <c r="H75" s="22">
        <f t="shared" ca="1" si="16"/>
        <v>0</v>
      </c>
      <c r="I75" s="22">
        <f t="shared" ca="1" si="16"/>
        <v>0</v>
      </c>
      <c r="J75" s="22">
        <f t="shared" ca="1" si="16"/>
        <v>0</v>
      </c>
      <c r="K75" s="22">
        <f t="shared" ca="1" si="16"/>
        <v>0</v>
      </c>
      <c r="L75" s="22">
        <f t="shared" ca="1" si="16"/>
        <v>0</v>
      </c>
      <c r="M75" s="22">
        <f t="shared" ca="1" si="16"/>
        <v>0</v>
      </c>
      <c r="N75" s="22">
        <f t="shared" ca="1" si="17"/>
        <v>0</v>
      </c>
      <c r="O75" s="22">
        <f t="shared" ca="1" si="17"/>
        <v>0</v>
      </c>
      <c r="P75" s="22">
        <f t="shared" ca="1" si="17"/>
        <v>0</v>
      </c>
      <c r="Q75" s="22">
        <f t="shared" ca="1" si="17"/>
        <v>0</v>
      </c>
      <c r="R75" s="22">
        <f t="shared" ca="1" si="17"/>
        <v>0</v>
      </c>
      <c r="S75" s="22">
        <f t="shared" ca="1" si="17"/>
        <v>0</v>
      </c>
      <c r="T75" s="22">
        <f t="shared" ca="1" si="17"/>
        <v>0</v>
      </c>
      <c r="U75" s="23">
        <f t="shared" ca="1" si="15"/>
        <v>0</v>
      </c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6"/>
        <v>0</v>
      </c>
      <c r="E76" s="22">
        <f t="shared" ca="1" si="16"/>
        <v>0</v>
      </c>
      <c r="F76" s="22">
        <f t="shared" ca="1" si="16"/>
        <v>0</v>
      </c>
      <c r="G76" s="22">
        <f t="shared" ca="1" si="16"/>
        <v>0</v>
      </c>
      <c r="H76" s="22">
        <f t="shared" ca="1" si="16"/>
        <v>0</v>
      </c>
      <c r="I76" s="22">
        <f t="shared" ca="1" si="16"/>
        <v>0</v>
      </c>
      <c r="J76" s="22">
        <f t="shared" ca="1" si="16"/>
        <v>0</v>
      </c>
      <c r="K76" s="22">
        <f t="shared" ca="1" si="16"/>
        <v>0</v>
      </c>
      <c r="L76" s="22">
        <f t="shared" ca="1" si="16"/>
        <v>0</v>
      </c>
      <c r="M76" s="22">
        <f t="shared" ca="1" si="16"/>
        <v>0</v>
      </c>
      <c r="N76" s="22">
        <f t="shared" ca="1" si="17"/>
        <v>0</v>
      </c>
      <c r="O76" s="22">
        <f t="shared" ca="1" si="17"/>
        <v>0</v>
      </c>
      <c r="P76" s="22">
        <f t="shared" ca="1" si="17"/>
        <v>0</v>
      </c>
      <c r="Q76" s="22">
        <f t="shared" ca="1" si="17"/>
        <v>0</v>
      </c>
      <c r="R76" s="22">
        <f t="shared" ca="1" si="17"/>
        <v>0</v>
      </c>
      <c r="S76" s="22">
        <f t="shared" ca="1" si="17"/>
        <v>0</v>
      </c>
      <c r="T76" s="22">
        <f t="shared" ca="1" si="17"/>
        <v>0</v>
      </c>
      <c r="U76" s="23">
        <f t="shared" ca="1" si="15"/>
        <v>0</v>
      </c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U77" ca="1" si="18">SUMIF($C$7:$C$76,"HD",D$7:D$76)</f>
        <v>7453454.6547100004</v>
      </c>
      <c r="E77" s="57">
        <f t="shared" ca="1" si="18"/>
        <v>27806877.166885</v>
      </c>
      <c r="F77" s="57">
        <f t="shared" ca="1" si="18"/>
        <v>146449027.7425189</v>
      </c>
      <c r="G77" s="57">
        <f t="shared" ca="1" si="18"/>
        <v>25487292.649189986</v>
      </c>
      <c r="H77" s="57">
        <f t="shared" ca="1" si="18"/>
        <v>54666886.198438995</v>
      </c>
      <c r="I77" s="57">
        <f t="shared" ca="1" si="18"/>
        <v>1512300746.6257901</v>
      </c>
      <c r="J77" s="57">
        <f t="shared" ca="1" si="18"/>
        <v>1465899.42</v>
      </c>
      <c r="K77" s="57">
        <f t="shared" ca="1" si="18"/>
        <v>0</v>
      </c>
      <c r="L77" s="57">
        <f t="shared" ca="1" si="18"/>
        <v>55671172.149999999</v>
      </c>
      <c r="M77" s="57">
        <f t="shared" ca="1" si="18"/>
        <v>50253017.620000005</v>
      </c>
      <c r="N77" s="57">
        <f t="shared" ca="1" si="18"/>
        <v>1495733225.6999998</v>
      </c>
      <c r="O77" s="57">
        <f t="shared" ca="1" si="18"/>
        <v>8398541.5999999996</v>
      </c>
      <c r="P77" s="57">
        <f t="shared" ca="1" si="18"/>
        <v>374482736.53000003</v>
      </c>
      <c r="Q77" s="57">
        <f t="shared" ca="1" si="18"/>
        <v>1045976.559999997</v>
      </c>
      <c r="R77" s="57">
        <f t="shared" ca="1" si="18"/>
        <v>0</v>
      </c>
      <c r="S77" s="57">
        <f t="shared" ca="1" si="18"/>
        <v>6430243.1899999995</v>
      </c>
      <c r="T77" s="57">
        <f t="shared" ca="1" si="18"/>
        <v>50363622.719999999</v>
      </c>
      <c r="U77" s="57">
        <f t="shared" ca="1" si="18"/>
        <v>3818008720.5275326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t="shared" ref="D78:U78" ca="1" si="19">SUMIF($C$7:$C$76,"H",D$7:D$76)+SUMIF($C$7:$C$76,"E",D$7:D$76)</f>
        <v>0</v>
      </c>
      <c r="E78" s="57">
        <f t="shared" ca="1" si="19"/>
        <v>0</v>
      </c>
      <c r="F78" s="57">
        <f t="shared" ca="1" si="19"/>
        <v>0</v>
      </c>
      <c r="G78" s="57">
        <f ca="1">SUMIF($C$7:$C$76,"H",G$7:G$76)+SUMIF($C$7:$C$76,"E",G$7:G$76)</f>
        <v>0</v>
      </c>
      <c r="H78" s="57">
        <f t="shared" ca="1" si="19"/>
        <v>0</v>
      </c>
      <c r="I78" s="57">
        <f t="shared" ca="1" si="19"/>
        <v>0</v>
      </c>
      <c r="J78" s="57">
        <f t="shared" ca="1" si="19"/>
        <v>0</v>
      </c>
      <c r="K78" s="57">
        <f t="shared" ca="1" si="19"/>
        <v>0</v>
      </c>
      <c r="L78" s="57">
        <f t="shared" ca="1" si="19"/>
        <v>0</v>
      </c>
      <c r="M78" s="57">
        <f t="shared" ca="1" si="19"/>
        <v>0</v>
      </c>
      <c r="N78" s="57">
        <f t="shared" ca="1" si="19"/>
        <v>0</v>
      </c>
      <c r="O78" s="57">
        <f t="shared" ca="1" si="19"/>
        <v>0</v>
      </c>
      <c r="P78" s="57">
        <f t="shared" ca="1" si="19"/>
        <v>0</v>
      </c>
      <c r="Q78" s="57">
        <f t="shared" ca="1" si="19"/>
        <v>0</v>
      </c>
      <c r="R78" s="57">
        <f t="shared" ca="1" si="19"/>
        <v>0</v>
      </c>
      <c r="S78" s="57">
        <f t="shared" ca="1" si="19"/>
        <v>0</v>
      </c>
      <c r="T78" s="57">
        <f t="shared" ca="1" si="19"/>
        <v>0</v>
      </c>
      <c r="U78" s="57">
        <f t="shared" ca="1" si="19"/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T79" ca="1" si="20">D77+D78</f>
        <v>7453454.6547100004</v>
      </c>
      <c r="E79" s="57">
        <f t="shared" ca="1" si="20"/>
        <v>27806877.166885</v>
      </c>
      <c r="F79" s="57">
        <f t="shared" ca="1" si="20"/>
        <v>146449027.7425189</v>
      </c>
      <c r="G79" s="57">
        <f t="shared" ca="1" si="20"/>
        <v>25487292.649189986</v>
      </c>
      <c r="H79" s="57">
        <f t="shared" ca="1" si="20"/>
        <v>54666886.198438995</v>
      </c>
      <c r="I79" s="57">
        <f t="shared" ca="1" si="20"/>
        <v>1512300746.6257901</v>
      </c>
      <c r="J79" s="57">
        <f t="shared" ca="1" si="20"/>
        <v>1465899.42</v>
      </c>
      <c r="K79" s="57">
        <f t="shared" ca="1" si="20"/>
        <v>0</v>
      </c>
      <c r="L79" s="57">
        <f t="shared" ca="1" si="20"/>
        <v>55671172.149999999</v>
      </c>
      <c r="M79" s="57">
        <f t="shared" ca="1" si="20"/>
        <v>50253017.620000005</v>
      </c>
      <c r="N79" s="57">
        <f t="shared" ca="1" si="20"/>
        <v>1495733225.6999998</v>
      </c>
      <c r="O79" s="57">
        <f t="shared" ca="1" si="20"/>
        <v>8398541.5999999996</v>
      </c>
      <c r="P79" s="57">
        <f t="shared" ca="1" si="20"/>
        <v>374482736.53000003</v>
      </c>
      <c r="Q79" s="57">
        <f t="shared" ca="1" si="20"/>
        <v>1045976.559999997</v>
      </c>
      <c r="R79" s="57">
        <f t="shared" ca="1" si="20"/>
        <v>0</v>
      </c>
      <c r="S79" s="57">
        <f t="shared" ca="1" si="20"/>
        <v>6430243.1899999995</v>
      </c>
      <c r="T79" s="57">
        <f t="shared" ca="1" si="20"/>
        <v>50363622.719999999</v>
      </c>
      <c r="U79" s="57">
        <f ca="1">U77+U78</f>
        <v>3818008720.5275326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1699D4BD-AAB3-4D4F-BBCD-BA45F384FEE1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570C-9001-46F5-B078-52B69FCD4EB5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8" width="15.7109375" style="3" customWidth="1"/>
    <col min="9" max="9" width="4" style="3" customWidth="1"/>
    <col min="10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333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714</v>
      </c>
      <c r="E5" s="10">
        <v>715</v>
      </c>
      <c r="F5" s="10">
        <v>903</v>
      </c>
      <c r="G5" s="10">
        <v>716</v>
      </c>
      <c r="H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74</v>
      </c>
      <c r="E6" s="72" t="s">
        <v>75</v>
      </c>
      <c r="F6" s="72" t="s">
        <v>76</v>
      </c>
      <c r="G6" s="72" t="s">
        <v>77</v>
      </c>
      <c r="H6" s="71" t="s">
        <v>334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G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3">
        <f t="shared" ref="H7:H22" ca="1" si="1">+SUM(D7:G7)</f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2">
        <f t="shared" ca="1" si="0"/>
        <v>81426505.490000069</v>
      </c>
      <c r="F8" s="22">
        <f t="shared" ca="1" si="0"/>
        <v>0</v>
      </c>
      <c r="G8" s="22">
        <f t="shared" ca="1" si="0"/>
        <v>4361766.2299999893</v>
      </c>
      <c r="H8" s="23">
        <f t="shared" ca="1" si="1"/>
        <v>85788271.720000058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112679324.25999999</v>
      </c>
      <c r="F9" s="22">
        <f t="shared" ca="1" si="0"/>
        <v>21142002.009999998</v>
      </c>
      <c r="G9" s="22">
        <f t="shared" ca="1" si="0"/>
        <v>283790.40000000002</v>
      </c>
      <c r="H9" s="23">
        <f t="shared" ca="1" si="1"/>
        <v>134105116.66999999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22">
        <f t="shared" ca="1" si="0"/>
        <v>355581954.09999299</v>
      </c>
      <c r="F10" s="22">
        <f t="shared" ca="1" si="0"/>
        <v>68843924.440000013</v>
      </c>
      <c r="G10" s="22">
        <f t="shared" ca="1" si="0"/>
        <v>16563568.2000001</v>
      </c>
      <c r="H10" s="23">
        <f t="shared" ca="1" si="1"/>
        <v>440989446.7399931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126782720.19999999</v>
      </c>
      <c r="F11" s="22">
        <f t="shared" ca="1" si="0"/>
        <v>0</v>
      </c>
      <c r="G11" s="22">
        <f t="shared" ca="1" si="0"/>
        <v>1852753.05</v>
      </c>
      <c r="H11" s="23">
        <f t="shared" ca="1" si="1"/>
        <v>128635473.24999999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3">
        <f t="shared" ca="1" si="1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119107267.49000001</v>
      </c>
      <c r="F13" s="22">
        <f t="shared" ca="1" si="0"/>
        <v>1303630.7990659999</v>
      </c>
      <c r="G13" s="22">
        <f t="shared" ca="1" si="0"/>
        <v>9944966.0800000001</v>
      </c>
      <c r="H13" s="23">
        <f t="shared" ca="1" si="1"/>
        <v>130355864.36906601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85173471.799999997</v>
      </c>
      <c r="F14" s="22">
        <f t="shared" ca="1" si="0"/>
        <v>12230817.210000001</v>
      </c>
      <c r="G14" s="22">
        <f t="shared" ca="1" si="0"/>
        <v>1212859.8099999998</v>
      </c>
      <c r="H14" s="23">
        <f t="shared" ca="1" si="1"/>
        <v>98617148.819999993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3">
        <f t="shared" ca="1" si="1"/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3">
        <f t="shared" ca="1" si="1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516959.67</v>
      </c>
      <c r="F17" s="22">
        <f t="shared" ca="1" si="0"/>
        <v>0</v>
      </c>
      <c r="G17" s="22">
        <f t="shared" ca="1" si="0"/>
        <v>314145.71999999997</v>
      </c>
      <c r="H17" s="23">
        <f t="shared" ca="1" si="1"/>
        <v>831105.3899999999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0</v>
      </c>
      <c r="H18" s="23">
        <f t="shared" ca="1" si="1"/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3">
        <f t="shared" ca="1" si="1"/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23824660.040000003</v>
      </c>
      <c r="F20" s="22">
        <f t="shared" ca="1" si="0"/>
        <v>1487134.69</v>
      </c>
      <c r="G20" s="22">
        <f t="shared" ca="1" si="0"/>
        <v>293419.59999999998</v>
      </c>
      <c r="H20" s="23">
        <f t="shared" ca="1" si="1"/>
        <v>25605214.330000006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2104116.62</v>
      </c>
      <c r="H21" s="23">
        <f t="shared" ca="1" si="1"/>
        <v>2104116.62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178027635.22999999</v>
      </c>
      <c r="F22" s="22">
        <f t="shared" ca="1" si="0"/>
        <v>48246995.949999996</v>
      </c>
      <c r="G22" s="22">
        <f t="shared" ca="1" si="0"/>
        <v>4256908.4800000004</v>
      </c>
      <c r="H22" s="23">
        <f t="shared" ca="1" si="1"/>
        <v>230531539.65999997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G38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919628.16999999993</v>
      </c>
      <c r="F23" s="22">
        <f t="shared" ca="1" si="2"/>
        <v>11550.78</v>
      </c>
      <c r="G23" s="22">
        <f t="shared" ca="1" si="2"/>
        <v>175644</v>
      </c>
      <c r="H23" s="23">
        <f ca="1">+SUM(D23:G23)</f>
        <v>1106822.95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2373399.2599999998</v>
      </c>
      <c r="F24" s="22">
        <f t="shared" ca="1" si="2"/>
        <v>0</v>
      </c>
      <c r="G24" s="22">
        <f t="shared" ca="1" si="2"/>
        <v>891263.1</v>
      </c>
      <c r="H24" s="23">
        <f ca="1">+SUM(D24:G24)</f>
        <v>3264662.36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236457.86</v>
      </c>
      <c r="F25" s="22">
        <f t="shared" ca="1" si="2"/>
        <v>10124.06</v>
      </c>
      <c r="G25" s="22">
        <f t="shared" ca="1" si="2"/>
        <v>47447.51999999999</v>
      </c>
      <c r="H25" s="23">
        <f t="shared" ref="H25:H46" ca="1" si="3">+SUM(D25:G25)</f>
        <v>294029.43999999994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50695568.837219998</v>
      </c>
      <c r="F26" s="22">
        <f t="shared" ca="1" si="2"/>
        <v>8685500.0787799992</v>
      </c>
      <c r="G26" s="22">
        <f t="shared" ca="1" si="2"/>
        <v>361813.43800000008</v>
      </c>
      <c r="H26" s="23">
        <f t="shared" ca="1" si="3"/>
        <v>59742882.353999995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694340.58999999973</v>
      </c>
      <c r="F27" s="22">
        <f t="shared" ca="1" si="2"/>
        <v>0</v>
      </c>
      <c r="G27" s="22">
        <f t="shared" ca="1" si="2"/>
        <v>216246.09000000003</v>
      </c>
      <c r="H27" s="23">
        <f t="shared" ca="1" si="3"/>
        <v>910586.6799999997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2">
        <f t="shared" ca="1" si="2"/>
        <v>0</v>
      </c>
      <c r="G28" s="22">
        <f t="shared" ca="1" si="2"/>
        <v>1730</v>
      </c>
      <c r="H28" s="23">
        <f t="shared" ca="1" si="3"/>
        <v>1730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1506916.8</v>
      </c>
      <c r="F29" s="22">
        <f t="shared" ca="1" si="2"/>
        <v>0</v>
      </c>
      <c r="G29" s="22">
        <f t="shared" ca="1" si="2"/>
        <v>363407.4</v>
      </c>
      <c r="H29" s="23">
        <f t="shared" ca="1" si="3"/>
        <v>1870324.2000000002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0</v>
      </c>
      <c r="E30" s="22">
        <f t="shared" ca="1" si="2"/>
        <v>4197779.0799999954</v>
      </c>
      <c r="F30" s="22">
        <f t="shared" ca="1" si="2"/>
        <v>3089342.6999999993</v>
      </c>
      <c r="G30" s="22">
        <f t="shared" ca="1" si="2"/>
        <v>4290531.3999999976</v>
      </c>
      <c r="H30" s="23">
        <f t="shared" ca="1" si="3"/>
        <v>11577653.179999992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0</v>
      </c>
      <c r="E31" s="22">
        <f t="shared" ca="1" si="2"/>
        <v>103556967.61</v>
      </c>
      <c r="F31" s="22">
        <f t="shared" ca="1" si="2"/>
        <v>207115.66941999999</v>
      </c>
      <c r="G31" s="22">
        <f t="shared" ca="1" si="2"/>
        <v>19593821.030000001</v>
      </c>
      <c r="H31" s="23">
        <f t="shared" ca="1" si="3"/>
        <v>123357904.30942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0</v>
      </c>
      <c r="E32" s="22">
        <f t="shared" ca="1" si="2"/>
        <v>7005511.8800000036</v>
      </c>
      <c r="F32" s="22">
        <f t="shared" ca="1" si="2"/>
        <v>6675.36</v>
      </c>
      <c r="G32" s="22">
        <f t="shared" ca="1" si="2"/>
        <v>781263.53000000014</v>
      </c>
      <c r="H32" s="23">
        <f t="shared" ca="1" si="3"/>
        <v>7793450.7700000042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0</v>
      </c>
      <c r="E33" s="22">
        <f t="shared" ca="1" si="2"/>
        <v>583413.53999999992</v>
      </c>
      <c r="F33" s="22">
        <f t="shared" ca="1" si="2"/>
        <v>1643.61</v>
      </c>
      <c r="G33" s="22">
        <f t="shared" ca="1" si="2"/>
        <v>1236917.1700000002</v>
      </c>
      <c r="H33" s="23">
        <f t="shared" ca="1" si="3"/>
        <v>1821974.32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2">
        <f t="shared" ca="1" si="2"/>
        <v>0</v>
      </c>
      <c r="G34" s="22">
        <f t="shared" ca="1" si="2"/>
        <v>37326.97</v>
      </c>
      <c r="H34" s="23">
        <f t="shared" ca="1" si="3"/>
        <v>37326.97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173772</v>
      </c>
      <c r="F35" s="22">
        <f t="shared" ca="1" si="2"/>
        <v>0</v>
      </c>
      <c r="G35" s="22">
        <f t="shared" ca="1" si="2"/>
        <v>29633</v>
      </c>
      <c r="H35" s="23">
        <f t="shared" ca="1" si="3"/>
        <v>203405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2">
        <f t="shared" ca="1" si="2"/>
        <v>0</v>
      </c>
      <c r="G36" s="22">
        <f t="shared" ca="1" si="2"/>
        <v>0</v>
      </c>
      <c r="H36" s="23">
        <f t="shared" ca="1" si="3"/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0</v>
      </c>
      <c r="E37" s="22">
        <f t="shared" ca="1" si="2"/>
        <v>69770742.760000095</v>
      </c>
      <c r="F37" s="22">
        <f t="shared" ca="1" si="2"/>
        <v>0</v>
      </c>
      <c r="G37" s="22">
        <f t="shared" ca="1" si="2"/>
        <v>186293.73</v>
      </c>
      <c r="H37" s="23">
        <f t="shared" ca="1" si="3"/>
        <v>69957036.490000099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10262071</v>
      </c>
      <c r="F38" s="22">
        <f t="shared" ca="1" si="2"/>
        <v>0</v>
      </c>
      <c r="G38" s="22">
        <f t="shared" ca="1" si="2"/>
        <v>76580.97</v>
      </c>
      <c r="H38" s="23">
        <f t="shared" ca="1" si="3"/>
        <v>10338651.970000001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G54" ca="1" si="4">IFERROR(INDIRECT("'"&amp;$B$2&amp;"'!"&amp;ADDRESS(MATCH($B39,INDIRECT("'"&amp;$B$2&amp;"'!$B$1:$B$1095"),0),MATCH(D$5,INDIRECT("'"&amp;$B$2&amp;"'!5:5"),0))),0)</f>
        <v>0</v>
      </c>
      <c r="E39" s="22">
        <f t="shared" ca="1" si="4"/>
        <v>402815428.1099996</v>
      </c>
      <c r="F39" s="22">
        <f t="shared" ca="1" si="4"/>
        <v>1315907.1299999999</v>
      </c>
      <c r="G39" s="22">
        <f t="shared" ca="1" si="4"/>
        <v>359560.07</v>
      </c>
      <c r="H39" s="23">
        <f t="shared" ca="1" si="3"/>
        <v>404490895.30999959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2">
        <f t="shared" ca="1" si="4"/>
        <v>0</v>
      </c>
      <c r="G40" s="22">
        <f t="shared" ca="1" si="4"/>
        <v>12346.66</v>
      </c>
      <c r="H40" s="23">
        <f t="shared" ca="1" si="3"/>
        <v>12346.66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2">
        <f t="shared" ca="1" si="4"/>
        <v>0</v>
      </c>
      <c r="G41" s="22">
        <f t="shared" ca="1" si="4"/>
        <v>0</v>
      </c>
      <c r="H41" s="23">
        <f t="shared" ca="1" si="3"/>
        <v>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0</v>
      </c>
      <c r="E42" s="22">
        <f t="shared" ca="1" si="4"/>
        <v>5291456.1699999897</v>
      </c>
      <c r="F42" s="22">
        <f t="shared" ca="1" si="4"/>
        <v>0</v>
      </c>
      <c r="G42" s="22">
        <f t="shared" ca="1" si="4"/>
        <v>112087.85</v>
      </c>
      <c r="H42" s="23">
        <f t="shared" ref="H42" ca="1" si="5">+SUM(D42:G42)</f>
        <v>5403544.0199999893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230231.96999999997</v>
      </c>
      <c r="F43" s="22">
        <f t="shared" ca="1" si="4"/>
        <v>0</v>
      </c>
      <c r="G43" s="22">
        <f t="shared" ca="1" si="4"/>
        <v>34182.840000000004</v>
      </c>
      <c r="H43" s="23">
        <f t="shared" ca="1" si="3"/>
        <v>264414.81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2">
        <f t="shared" ca="1" si="4"/>
        <v>0</v>
      </c>
      <c r="G44" s="22">
        <f t="shared" ca="1" si="4"/>
        <v>0</v>
      </c>
      <c r="H44" s="23">
        <f t="shared" ca="1" si="3"/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2">
        <f t="shared" ca="1" si="4"/>
        <v>0</v>
      </c>
      <c r="G45" s="22">
        <f t="shared" ca="1" si="4"/>
        <v>1177</v>
      </c>
      <c r="H45" s="23">
        <f t="shared" ca="1" si="3"/>
        <v>1177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0</v>
      </c>
      <c r="E46" s="22">
        <f t="shared" ca="1" si="4"/>
        <v>0</v>
      </c>
      <c r="F46" s="22">
        <f t="shared" ca="1" si="4"/>
        <v>0</v>
      </c>
      <c r="G46" s="22">
        <f t="shared" ca="1" si="4"/>
        <v>4926</v>
      </c>
      <c r="H46" s="23">
        <f t="shared" ca="1" si="3"/>
        <v>4926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2">
        <f t="shared" ca="1" si="4"/>
        <v>0</v>
      </c>
      <c r="G47" s="22">
        <f t="shared" ca="1" si="4"/>
        <v>0</v>
      </c>
      <c r="H47" s="23">
        <f t="shared" ref="H47:H60" ca="1" si="6">+SUM(D47:G47)</f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2">
        <f t="shared" ca="1" si="4"/>
        <v>0</v>
      </c>
      <c r="G48" s="22">
        <f t="shared" ca="1" si="4"/>
        <v>0</v>
      </c>
      <c r="H48" s="23">
        <f t="shared" ca="1" si="6"/>
        <v>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2">
        <f t="shared" ca="1" si="4"/>
        <v>0</v>
      </c>
      <c r="G49" s="22">
        <f t="shared" ca="1" si="4"/>
        <v>3995.6499999999901</v>
      </c>
      <c r="H49" s="23">
        <f t="shared" ca="1" si="6"/>
        <v>3995.6499999999901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25392780</v>
      </c>
      <c r="F50" s="22">
        <f t="shared" ca="1" si="4"/>
        <v>1315907.1206160001</v>
      </c>
      <c r="G50" s="22">
        <f t="shared" ca="1" si="4"/>
        <v>0</v>
      </c>
      <c r="H50" s="23">
        <f t="shared" ca="1" si="6"/>
        <v>26708687.120616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2">
        <f t="shared" ca="1" si="4"/>
        <v>0</v>
      </c>
      <c r="G51" s="22">
        <f t="shared" ca="1" si="4"/>
        <v>-9301.9500000000007</v>
      </c>
      <c r="H51" s="23">
        <f t="shared" ca="1" si="6"/>
        <v>-9301.9500000000007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2">
        <f t="shared" ca="1" si="4"/>
        <v>0</v>
      </c>
      <c r="G52" s="22">
        <f t="shared" ca="1" si="4"/>
        <v>0</v>
      </c>
      <c r="H52" s="23">
        <f t="shared" ref="H52" ca="1" si="7">+SUM(D52:G52)</f>
        <v>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2">
        <f t="shared" ca="1" si="4"/>
        <v>0</v>
      </c>
      <c r="G53" s="22">
        <f t="shared" ca="1" si="4"/>
        <v>0</v>
      </c>
      <c r="H53" s="23">
        <f t="shared" ref="H53:H55" ca="1" si="8">+SUM(D53:G53)</f>
        <v>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2">
        <f t="shared" ca="1" si="4"/>
        <v>0</v>
      </c>
      <c r="G54" s="22">
        <f t="shared" ca="1" si="4"/>
        <v>0</v>
      </c>
      <c r="H54" s="23">
        <f t="shared" ca="1" si="8"/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G70" ca="1" si="9">IFERROR(INDIRECT("'"&amp;$B$2&amp;"'!"&amp;ADDRESS(MATCH($B55,INDIRECT("'"&amp;$B$2&amp;"'!$B$1:$B$1095"),0),MATCH(D$5,INDIRECT("'"&amp;$B$2&amp;"'!5:5"),0))),0)</f>
        <v>0</v>
      </c>
      <c r="E55" s="22">
        <f t="shared" ca="1" si="9"/>
        <v>0</v>
      </c>
      <c r="F55" s="22">
        <f t="shared" ca="1" si="9"/>
        <v>0</v>
      </c>
      <c r="G55" s="22">
        <f t="shared" ca="1" si="9"/>
        <v>0</v>
      </c>
      <c r="H55" s="23">
        <f t="shared" ca="1" si="8"/>
        <v>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9"/>
        <v>0</v>
      </c>
      <c r="E56" s="22">
        <f t="shared" ca="1" si="9"/>
        <v>0</v>
      </c>
      <c r="F56" s="22">
        <f t="shared" ca="1" si="9"/>
        <v>0</v>
      </c>
      <c r="G56" s="22">
        <f t="shared" ca="1" si="9"/>
        <v>0</v>
      </c>
      <c r="H56" s="23">
        <f t="shared" ca="1" si="6"/>
        <v>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9"/>
        <v>0</v>
      </c>
      <c r="E57" s="22">
        <f t="shared" ca="1" si="9"/>
        <v>0</v>
      </c>
      <c r="F57" s="22">
        <f t="shared" ca="1" si="9"/>
        <v>0</v>
      </c>
      <c r="G57" s="22">
        <f t="shared" ca="1" si="9"/>
        <v>0</v>
      </c>
      <c r="H57" s="23">
        <f t="shared" ca="1" si="6"/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9"/>
        <v>0</v>
      </c>
      <c r="E58" s="22">
        <f t="shared" ca="1" si="9"/>
        <v>0</v>
      </c>
      <c r="F58" s="22">
        <f t="shared" ca="1" si="9"/>
        <v>0</v>
      </c>
      <c r="G58" s="22">
        <f t="shared" ca="1" si="9"/>
        <v>0</v>
      </c>
      <c r="H58" s="23">
        <f t="shared" ca="1" si="6"/>
        <v>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9"/>
        <v>0</v>
      </c>
      <c r="E59" s="22">
        <f t="shared" ca="1" si="9"/>
        <v>0</v>
      </c>
      <c r="F59" s="22">
        <f t="shared" ca="1" si="9"/>
        <v>0</v>
      </c>
      <c r="G59" s="22">
        <f t="shared" ca="1" si="9"/>
        <v>0</v>
      </c>
      <c r="H59" s="23">
        <f t="shared" ca="1" si="6"/>
        <v>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9"/>
        <v>0</v>
      </c>
      <c r="E60" s="22">
        <f t="shared" ca="1" si="9"/>
        <v>0</v>
      </c>
      <c r="F60" s="22">
        <f t="shared" ca="1" si="9"/>
        <v>0</v>
      </c>
      <c r="G60" s="22">
        <f t="shared" ca="1" si="9"/>
        <v>0</v>
      </c>
      <c r="H60" s="23">
        <f t="shared" ca="1" si="6"/>
        <v>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9"/>
        <v>0</v>
      </c>
      <c r="E61" s="22">
        <f t="shared" ca="1" si="9"/>
        <v>0</v>
      </c>
      <c r="F61" s="22">
        <f t="shared" ca="1" si="9"/>
        <v>0</v>
      </c>
      <c r="G61" s="22">
        <f t="shared" ca="1" si="9"/>
        <v>0</v>
      </c>
      <c r="H61" s="23">
        <f t="shared" ref="H61" ca="1" si="10">+SUM(D61:G61)</f>
        <v>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9"/>
        <v>0</v>
      </c>
      <c r="E62" s="22">
        <f t="shared" ca="1" si="9"/>
        <v>0</v>
      </c>
      <c r="F62" s="22">
        <f t="shared" ca="1" si="9"/>
        <v>0</v>
      </c>
      <c r="G62" s="22">
        <f t="shared" ca="1" si="9"/>
        <v>0</v>
      </c>
      <c r="H62" s="23">
        <f t="shared" ref="H62:H76" ca="1" si="11">+SUM(D62:G62)</f>
        <v>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9"/>
        <v>0</v>
      </c>
      <c r="E63" s="22">
        <f t="shared" ca="1" si="9"/>
        <v>0</v>
      </c>
      <c r="F63" s="22">
        <f t="shared" ca="1" si="9"/>
        <v>0</v>
      </c>
      <c r="G63" s="22">
        <f t="shared" ca="1" si="9"/>
        <v>0</v>
      </c>
      <c r="H63" s="23">
        <f t="shared" ca="1" si="11"/>
        <v>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9"/>
        <v>0</v>
      </c>
      <c r="E64" s="22">
        <f t="shared" ca="1" si="9"/>
        <v>0</v>
      </c>
      <c r="F64" s="22">
        <f t="shared" ca="1" si="9"/>
        <v>0</v>
      </c>
      <c r="G64" s="22">
        <f t="shared" ca="1" si="9"/>
        <v>0</v>
      </c>
      <c r="H64" s="23">
        <f t="shared" ca="1" si="11"/>
        <v>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9"/>
        <v>0</v>
      </c>
      <c r="E65" s="22">
        <f t="shared" ca="1" si="9"/>
        <v>0</v>
      </c>
      <c r="F65" s="22">
        <f t="shared" ca="1" si="9"/>
        <v>0</v>
      </c>
      <c r="G65" s="22">
        <f t="shared" ca="1" si="9"/>
        <v>0</v>
      </c>
      <c r="H65" s="23">
        <f t="shared" ca="1" si="11"/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9"/>
        <v>0</v>
      </c>
      <c r="E66" s="22">
        <f t="shared" ca="1" si="9"/>
        <v>0</v>
      </c>
      <c r="F66" s="22">
        <f t="shared" ca="1" si="9"/>
        <v>0</v>
      </c>
      <c r="G66" s="22">
        <f t="shared" ca="1" si="9"/>
        <v>0</v>
      </c>
      <c r="H66" s="23">
        <f t="shared" ca="1" si="11"/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9"/>
        <v>0</v>
      </c>
      <c r="E67" s="22">
        <f t="shared" ca="1" si="9"/>
        <v>0</v>
      </c>
      <c r="F67" s="22">
        <f t="shared" ca="1" si="9"/>
        <v>0</v>
      </c>
      <c r="G67" s="22">
        <f t="shared" ca="1" si="9"/>
        <v>0</v>
      </c>
      <c r="H67" s="23">
        <f t="shared" ca="1" si="11"/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9"/>
        <v>0</v>
      </c>
      <c r="E68" s="22">
        <f t="shared" ca="1" si="9"/>
        <v>0</v>
      </c>
      <c r="F68" s="22">
        <f t="shared" ca="1" si="9"/>
        <v>0</v>
      </c>
      <c r="G68" s="22">
        <f t="shared" ca="1" si="9"/>
        <v>0</v>
      </c>
      <c r="H68" s="23">
        <f t="shared" ca="1" si="11"/>
        <v>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9"/>
        <v>0</v>
      </c>
      <c r="E69" s="22">
        <f t="shared" ca="1" si="9"/>
        <v>0</v>
      </c>
      <c r="F69" s="22">
        <f t="shared" ca="1" si="9"/>
        <v>0</v>
      </c>
      <c r="G69" s="22">
        <f t="shared" ca="1" si="9"/>
        <v>0</v>
      </c>
      <c r="H69" s="23">
        <f t="shared" ca="1" si="11"/>
        <v>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9"/>
        <v>0</v>
      </c>
      <c r="E70" s="22">
        <f t="shared" ca="1" si="9"/>
        <v>0</v>
      </c>
      <c r="F70" s="22">
        <f t="shared" ca="1" si="9"/>
        <v>0</v>
      </c>
      <c r="G70" s="22">
        <f t="shared" ca="1" si="9"/>
        <v>0</v>
      </c>
      <c r="H70" s="23">
        <f t="shared" ca="1" si="11"/>
        <v>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G76" ca="1" si="12">IFERROR(INDIRECT("'"&amp;$B$2&amp;"'!"&amp;ADDRESS(MATCH($B71,INDIRECT("'"&amp;$B$2&amp;"'!$B$1:$B$1095"),0),MATCH(D$5,INDIRECT("'"&amp;$B$2&amp;"'!5:5"),0))),0)</f>
        <v>0</v>
      </c>
      <c r="E71" s="22">
        <f t="shared" ca="1" si="12"/>
        <v>0</v>
      </c>
      <c r="F71" s="22">
        <f t="shared" ca="1" si="12"/>
        <v>0</v>
      </c>
      <c r="G71" s="22">
        <f t="shared" ca="1" si="12"/>
        <v>0</v>
      </c>
      <c r="H71" s="23">
        <f t="shared" ca="1" si="11"/>
        <v>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2"/>
        <v>0</v>
      </c>
      <c r="E72" s="22">
        <f t="shared" ca="1" si="12"/>
        <v>0</v>
      </c>
      <c r="F72" s="22">
        <f t="shared" ca="1" si="12"/>
        <v>0</v>
      </c>
      <c r="G72" s="22">
        <f t="shared" ca="1" si="12"/>
        <v>0</v>
      </c>
      <c r="H72" s="23">
        <f t="shared" ca="1" si="11"/>
        <v>0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2"/>
        <v>0</v>
      </c>
      <c r="E73" s="22">
        <f t="shared" ca="1" si="12"/>
        <v>0</v>
      </c>
      <c r="F73" s="22">
        <f t="shared" ca="1" si="12"/>
        <v>0</v>
      </c>
      <c r="G73" s="22">
        <f t="shared" ca="1" si="12"/>
        <v>0</v>
      </c>
      <c r="H73" s="23">
        <f t="shared" ca="1" si="11"/>
        <v>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2"/>
        <v>0</v>
      </c>
      <c r="E74" s="22">
        <f t="shared" ca="1" si="12"/>
        <v>0</v>
      </c>
      <c r="F74" s="22">
        <f t="shared" ca="1" si="12"/>
        <v>0</v>
      </c>
      <c r="G74" s="22">
        <f t="shared" ca="1" si="12"/>
        <v>0</v>
      </c>
      <c r="H74" s="23">
        <f t="shared" ca="1" si="11"/>
        <v>0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2"/>
        <v>0</v>
      </c>
      <c r="E75" s="22">
        <f t="shared" ca="1" si="12"/>
        <v>0</v>
      </c>
      <c r="F75" s="22">
        <f t="shared" ca="1" si="12"/>
        <v>0</v>
      </c>
      <c r="G75" s="22">
        <f t="shared" ca="1" si="12"/>
        <v>0</v>
      </c>
      <c r="H75" s="23">
        <f t="shared" ca="1" si="11"/>
        <v>0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2"/>
        <v>0</v>
      </c>
      <c r="E76" s="22">
        <f t="shared" ca="1" si="12"/>
        <v>0</v>
      </c>
      <c r="F76" s="22">
        <f t="shared" ca="1" si="12"/>
        <v>0</v>
      </c>
      <c r="G76" s="22">
        <f t="shared" ca="1" si="12"/>
        <v>0</v>
      </c>
      <c r="H76" s="23">
        <f t="shared" ca="1" si="11"/>
        <v>0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0</v>
      </c>
      <c r="E77" s="57">
        <f ca="1">SUMIF($C$7:$C$76,"HD",E$7:E$76)</f>
        <v>1768826963.9172122</v>
      </c>
      <c r="F77" s="57">
        <f ca="1">SUMIF($C$7:$C$76,"HD",F$7:F$76)</f>
        <v>167898271.60788202</v>
      </c>
      <c r="G77" s="57">
        <f ca="1">SUMIF($C$7:$C$76,"HD",G$7:G$76)</f>
        <v>69997187.658000097</v>
      </c>
      <c r="H77" s="57">
        <f ca="1">SUMIF($C$7:$C$76,"HD",H$7:H$76)</f>
        <v>2006722423.183095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G78" s="57">
        <f ca="1">SUMIF($C$7:$C$76,"H",G$7:G$76)+SUMIF($C$7:$C$76,"E",G$7:G$76)</f>
        <v>0</v>
      </c>
      <c r="H78" s="57">
        <f ca="1">SUMIF($C$7:$C$76,"H",H$7:H$76)+SUMIF($C$7:$C$76,"E",H$7:H$76)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0</v>
      </c>
      <c r="E79" s="57">
        <f ca="1">E77+E78</f>
        <v>1768826963.9172122</v>
      </c>
      <c r="F79" s="57">
        <f ca="1">F77+F78</f>
        <v>167898271.60788202</v>
      </c>
      <c r="G79" s="57">
        <f ca="1">G77+G78</f>
        <v>69997187.658000097</v>
      </c>
      <c r="H79" s="57">
        <f ca="1">H77+H78</f>
        <v>2006722423.183095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C9F294B5-20D2-4F05-8FCA-BE8CE7E0D3C1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C93A-183A-4E48-A2B9-3763052C7DA5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6" width="15.7109375" style="3" customWidth="1"/>
    <col min="7" max="7" width="15.855468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335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715</v>
      </c>
      <c r="E5" s="10">
        <v>903</v>
      </c>
      <c r="F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75</v>
      </c>
      <c r="E6" s="72" t="s">
        <v>76</v>
      </c>
      <c r="F6" s="71" t="s">
        <v>336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E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3">
        <f t="shared" ref="F7:F22" ca="1" si="1">+SUM(D7:E7)</f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81426505.490000069</v>
      </c>
      <c r="E8" s="22">
        <f t="shared" ca="1" si="0"/>
        <v>0</v>
      </c>
      <c r="F8" s="23">
        <f t="shared" ca="1" si="1"/>
        <v>81426505.490000069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112679324.25999999</v>
      </c>
      <c r="E9" s="22">
        <f t="shared" ca="1" si="0"/>
        <v>21142002.009999998</v>
      </c>
      <c r="F9" s="23">
        <f t="shared" ca="1" si="1"/>
        <v>133821326.26999998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355581954.09999299</v>
      </c>
      <c r="E10" s="22">
        <f t="shared" ca="1" si="0"/>
        <v>68843924.440000013</v>
      </c>
      <c r="F10" s="23">
        <f t="shared" ca="1" si="1"/>
        <v>424425878.53999299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126782720.19999999</v>
      </c>
      <c r="E11" s="22">
        <f t="shared" ca="1" si="0"/>
        <v>0</v>
      </c>
      <c r="F11" s="23">
        <f t="shared" ca="1" si="1"/>
        <v>126782720.19999999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3">
        <f t="shared" ca="1" si="1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119107267.49000001</v>
      </c>
      <c r="E13" s="22">
        <f t="shared" ca="1" si="0"/>
        <v>1303630.7990659999</v>
      </c>
      <c r="F13" s="23">
        <f t="shared" ca="1" si="1"/>
        <v>120410898.28906602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85173471.799999997</v>
      </c>
      <c r="E14" s="22">
        <f t="shared" ca="1" si="0"/>
        <v>12230817.210000001</v>
      </c>
      <c r="F14" s="23">
        <f t="shared" ca="1" si="1"/>
        <v>97404289.00999999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3">
        <f t="shared" ca="1" si="1"/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3">
        <f t="shared" ca="1" si="1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516959.67</v>
      </c>
      <c r="E17" s="22">
        <f t="shared" ca="1" si="0"/>
        <v>0</v>
      </c>
      <c r="F17" s="23">
        <f t="shared" ca="1" si="1"/>
        <v>516959.67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3">
        <f t="shared" ca="1" si="1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3">
        <f t="shared" ca="1" si="1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23824660.040000003</v>
      </c>
      <c r="E20" s="22">
        <f t="shared" ca="1" si="0"/>
        <v>1487134.69</v>
      </c>
      <c r="F20" s="23">
        <f t="shared" ca="1" si="1"/>
        <v>25311794.730000004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3">
        <f t="shared" ca="1" si="1"/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178027635.22999999</v>
      </c>
      <c r="E22" s="22">
        <f t="shared" ca="1" si="0"/>
        <v>48246995.949999996</v>
      </c>
      <c r="F22" s="23">
        <f t="shared" ca="1" si="1"/>
        <v>226274631.17999998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E38" ca="1" si="2">IFERROR(INDIRECT("'"&amp;$B$2&amp;"'!"&amp;ADDRESS(MATCH($B23,INDIRECT("'"&amp;$B$2&amp;"'!$B$1:$B$1095"),0),MATCH(D$5,INDIRECT("'"&amp;$B$2&amp;"'!5:5"),0))),0)</f>
        <v>919628.16999999993</v>
      </c>
      <c r="E23" s="22">
        <f t="shared" ca="1" si="2"/>
        <v>11550.78</v>
      </c>
      <c r="F23" s="23">
        <f ca="1">+SUM(D23:E23)</f>
        <v>931178.95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2373399.2599999998</v>
      </c>
      <c r="E24" s="22">
        <f t="shared" ca="1" si="2"/>
        <v>0</v>
      </c>
      <c r="F24" s="23">
        <f ca="1">+SUM(D24:E24)</f>
        <v>2373399.2599999998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236457.86</v>
      </c>
      <c r="E25" s="22">
        <f t="shared" ca="1" si="2"/>
        <v>10124.06</v>
      </c>
      <c r="F25" s="23">
        <f t="shared" ref="F25:F46" ca="1" si="3">+SUM(D25:E25)</f>
        <v>246581.91999999998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50695568.837219998</v>
      </c>
      <c r="E26" s="22">
        <f t="shared" ca="1" si="2"/>
        <v>8685500.0787799992</v>
      </c>
      <c r="F26" s="23">
        <f t="shared" ca="1" si="3"/>
        <v>59381068.915999994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694340.58999999973</v>
      </c>
      <c r="E27" s="22">
        <f t="shared" ca="1" si="2"/>
        <v>0</v>
      </c>
      <c r="F27" s="23">
        <f t="shared" ca="1" si="3"/>
        <v>694340.58999999973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3">
        <f t="shared" ca="1" si="3"/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1506916.8</v>
      </c>
      <c r="E29" s="22">
        <f t="shared" ca="1" si="2"/>
        <v>0</v>
      </c>
      <c r="F29" s="23">
        <f t="shared" ca="1" si="3"/>
        <v>1506916.8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4197779.0799999954</v>
      </c>
      <c r="E30" s="22">
        <f t="shared" ca="1" si="2"/>
        <v>3089342.6999999993</v>
      </c>
      <c r="F30" s="23">
        <f t="shared" ca="1" si="3"/>
        <v>7287121.7799999947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103556967.61</v>
      </c>
      <c r="E31" s="22">
        <f t="shared" ca="1" si="2"/>
        <v>207115.66941999999</v>
      </c>
      <c r="F31" s="23">
        <f t="shared" ca="1" si="3"/>
        <v>103764083.27942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7005511.8800000036</v>
      </c>
      <c r="E32" s="22">
        <f t="shared" ca="1" si="2"/>
        <v>6675.36</v>
      </c>
      <c r="F32" s="23">
        <f t="shared" ca="1" si="3"/>
        <v>7012187.2400000039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583413.53999999992</v>
      </c>
      <c r="E33" s="22">
        <f t="shared" ca="1" si="2"/>
        <v>1643.61</v>
      </c>
      <c r="F33" s="23">
        <f t="shared" ca="1" si="3"/>
        <v>585057.14999999991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3">
        <f t="shared" ca="1" si="3"/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173772</v>
      </c>
      <c r="E35" s="22">
        <f t="shared" ca="1" si="2"/>
        <v>0</v>
      </c>
      <c r="F35" s="23">
        <f t="shared" ca="1" si="3"/>
        <v>173772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3">
        <f t="shared" ca="1" si="3"/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69770742.760000095</v>
      </c>
      <c r="E37" s="22">
        <f t="shared" ca="1" si="2"/>
        <v>0</v>
      </c>
      <c r="F37" s="23">
        <f t="shared" ca="1" si="3"/>
        <v>69770742.760000095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10262071</v>
      </c>
      <c r="E38" s="22">
        <f t="shared" ca="1" si="2"/>
        <v>0</v>
      </c>
      <c r="F38" s="23">
        <f t="shared" ca="1" si="3"/>
        <v>10262071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E54" ca="1" si="4">IFERROR(INDIRECT("'"&amp;$B$2&amp;"'!"&amp;ADDRESS(MATCH($B39,INDIRECT("'"&amp;$B$2&amp;"'!$B$1:$B$1095"),0),MATCH(D$5,INDIRECT("'"&amp;$B$2&amp;"'!5:5"),0))),0)</f>
        <v>402815428.1099996</v>
      </c>
      <c r="E39" s="22">
        <f t="shared" ca="1" si="4"/>
        <v>1315907.1299999999</v>
      </c>
      <c r="F39" s="23">
        <f t="shared" ca="1" si="3"/>
        <v>404131335.23999959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3">
        <f t="shared" ca="1" si="3"/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3">
        <f t="shared" ca="1" si="3"/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5291456.1699999897</v>
      </c>
      <c r="E42" s="22">
        <f t="shared" ca="1" si="4"/>
        <v>0</v>
      </c>
      <c r="F42" s="23">
        <f t="shared" ref="F42" ca="1" si="5">+SUM(D42:E42)</f>
        <v>5291456.1699999897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230231.96999999997</v>
      </c>
      <c r="E43" s="22">
        <f t="shared" ca="1" si="4"/>
        <v>0</v>
      </c>
      <c r="F43" s="23">
        <f t="shared" ca="1" si="3"/>
        <v>230231.96999999997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3">
        <f t="shared" ca="1" si="3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3">
        <f t="shared" ca="1" si="3"/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0</v>
      </c>
      <c r="E46" s="22">
        <f t="shared" ca="1" si="4"/>
        <v>0</v>
      </c>
      <c r="F46" s="23">
        <f t="shared" ca="1" si="3"/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3">
        <f t="shared" ref="F47:F60" ca="1" si="6">+SUM(D47:E47)</f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3">
        <f t="shared" ca="1" si="6"/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3">
        <f t="shared" ca="1" si="6"/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25392780</v>
      </c>
      <c r="E50" s="22">
        <f t="shared" ca="1" si="4"/>
        <v>1315907.1206160001</v>
      </c>
      <c r="F50" s="23">
        <f t="shared" ca="1" si="6"/>
        <v>26708687.120616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3">
        <f t="shared" ca="1" si="6"/>
        <v>0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3">
        <f t="shared" ref="F52" ca="1" si="7">+SUM(D52:E52)</f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3">
        <f t="shared" ref="F53:F55" ca="1" si="8">+SUM(D53:E53)</f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3">
        <f t="shared" ca="1" si="8"/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E70" ca="1" si="9">IFERROR(INDIRECT("'"&amp;$B$2&amp;"'!"&amp;ADDRESS(MATCH($B55,INDIRECT("'"&amp;$B$2&amp;"'!$B$1:$B$1095"),0),MATCH(D$5,INDIRECT("'"&amp;$B$2&amp;"'!5:5"),0))),0)</f>
        <v>0</v>
      </c>
      <c r="E55" s="22">
        <f t="shared" ca="1" si="9"/>
        <v>0</v>
      </c>
      <c r="F55" s="23">
        <f t="shared" ca="1" si="8"/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9"/>
        <v>0</v>
      </c>
      <c r="E56" s="22">
        <f t="shared" ca="1" si="9"/>
        <v>0</v>
      </c>
      <c r="F56" s="23">
        <f t="shared" ca="1" si="6"/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9"/>
        <v>0</v>
      </c>
      <c r="E57" s="22">
        <f t="shared" ca="1" si="9"/>
        <v>0</v>
      </c>
      <c r="F57" s="23">
        <f t="shared" ca="1" si="6"/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9"/>
        <v>0</v>
      </c>
      <c r="E58" s="22">
        <f t="shared" ca="1" si="9"/>
        <v>0</v>
      </c>
      <c r="F58" s="23">
        <f t="shared" ca="1" si="6"/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9"/>
        <v>0</v>
      </c>
      <c r="E59" s="22">
        <f t="shared" ca="1" si="9"/>
        <v>0</v>
      </c>
      <c r="F59" s="23">
        <f t="shared" ca="1" si="6"/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9"/>
        <v>0</v>
      </c>
      <c r="E60" s="22">
        <f t="shared" ca="1" si="9"/>
        <v>0</v>
      </c>
      <c r="F60" s="23">
        <f t="shared" ca="1" si="6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9"/>
        <v>0</v>
      </c>
      <c r="E61" s="22">
        <f t="shared" ca="1" si="9"/>
        <v>0</v>
      </c>
      <c r="F61" s="23">
        <f t="shared" ref="F61" ca="1" si="10">+SUM(D61:E61)</f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9"/>
        <v>0</v>
      </c>
      <c r="E62" s="22">
        <f t="shared" ca="1" si="9"/>
        <v>0</v>
      </c>
      <c r="F62" s="23">
        <f t="shared" ref="F62:F76" ca="1" si="11">+SUM(D62:E62)</f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9"/>
        <v>0</v>
      </c>
      <c r="E63" s="22">
        <f t="shared" ca="1" si="9"/>
        <v>0</v>
      </c>
      <c r="F63" s="23">
        <f t="shared" ca="1" si="11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9"/>
        <v>0</v>
      </c>
      <c r="E64" s="22">
        <f t="shared" ca="1" si="9"/>
        <v>0</v>
      </c>
      <c r="F64" s="23">
        <f t="shared" ca="1" si="11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9"/>
        <v>0</v>
      </c>
      <c r="E65" s="22">
        <f t="shared" ca="1" si="9"/>
        <v>0</v>
      </c>
      <c r="F65" s="23">
        <f t="shared" ca="1" si="11"/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9"/>
        <v>0</v>
      </c>
      <c r="E66" s="22">
        <f t="shared" ca="1" si="9"/>
        <v>0</v>
      </c>
      <c r="F66" s="23">
        <f t="shared" ca="1" si="11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9"/>
        <v>0</v>
      </c>
      <c r="E67" s="22">
        <f t="shared" ca="1" si="9"/>
        <v>0</v>
      </c>
      <c r="F67" s="23">
        <f t="shared" ca="1" si="11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9"/>
        <v>0</v>
      </c>
      <c r="E68" s="22">
        <f t="shared" ca="1" si="9"/>
        <v>0</v>
      </c>
      <c r="F68" s="23">
        <f t="shared" ca="1" si="11"/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9"/>
        <v>0</v>
      </c>
      <c r="E69" s="22">
        <f t="shared" ca="1" si="9"/>
        <v>0</v>
      </c>
      <c r="F69" s="23">
        <f t="shared" ca="1" si="11"/>
        <v>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9"/>
        <v>0</v>
      </c>
      <c r="E70" s="22">
        <f t="shared" ca="1" si="9"/>
        <v>0</v>
      </c>
      <c r="F70" s="23">
        <f t="shared" ca="1" si="11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E76" ca="1" si="12">IFERROR(INDIRECT("'"&amp;$B$2&amp;"'!"&amp;ADDRESS(MATCH($B71,INDIRECT("'"&amp;$B$2&amp;"'!$B$1:$B$1095"),0),MATCH(D$5,INDIRECT("'"&amp;$B$2&amp;"'!5:5"),0))),0)</f>
        <v>0</v>
      </c>
      <c r="E71" s="22">
        <f t="shared" ca="1" si="12"/>
        <v>0</v>
      </c>
      <c r="F71" s="23">
        <f t="shared" ca="1" si="11"/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2"/>
        <v>0</v>
      </c>
      <c r="E72" s="22">
        <f t="shared" ca="1" si="12"/>
        <v>0</v>
      </c>
      <c r="F72" s="23">
        <f t="shared" ca="1" si="11"/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2"/>
        <v>0</v>
      </c>
      <c r="E73" s="22">
        <f t="shared" ca="1" si="12"/>
        <v>0</v>
      </c>
      <c r="F73" s="23">
        <f t="shared" ca="1" si="11"/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2"/>
        <v>0</v>
      </c>
      <c r="E74" s="22">
        <f t="shared" ca="1" si="12"/>
        <v>0</v>
      </c>
      <c r="F74" s="23">
        <f t="shared" ca="1" si="11"/>
        <v>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2"/>
        <v>0</v>
      </c>
      <c r="E75" s="22">
        <f t="shared" ca="1" si="12"/>
        <v>0</v>
      </c>
      <c r="F75" s="23">
        <f t="shared" ca="1" si="11"/>
        <v>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2"/>
        <v>0</v>
      </c>
      <c r="E76" s="22">
        <f t="shared" ca="1" si="12"/>
        <v>0</v>
      </c>
      <c r="F76" s="23">
        <f t="shared" ca="1" si="11"/>
        <v>0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1768826963.9172122</v>
      </c>
      <c r="E77" s="57">
        <f ca="1">SUMIF($C$7:$C$76,"HD",E$7:E$76)</f>
        <v>167898271.60788202</v>
      </c>
      <c r="F77" s="57">
        <f ca="1">SUMIF($C$7:$C$76,"HD",F$7:F$76)</f>
        <v>1936725235.5250945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1768826963.9172122</v>
      </c>
      <c r="E79" s="57">
        <f ca="1">E77+E78</f>
        <v>167898271.60788202</v>
      </c>
      <c r="F79" s="57">
        <f ca="1">F77+F78</f>
        <v>1936725235.5250945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5CB254B1-DA2A-4984-BFBB-4D32CCF36FF9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0A70-22E6-49C6-B69B-9317D06C406C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7" width="15.71093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337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728</v>
      </c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79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1132061.8599999994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436537.09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143947748.56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326354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1613369.98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1">IFERROR(INDIRECT("'"&amp;$B$2&amp;"'!"&amp;ADDRESS(MATCH($B71,INDIRECT("'"&amp;$B$2&amp;"'!$B$1:$B$1095"),0),MATCH(D$5,INDIRECT("'"&amp;$B$2&amp;"'!5:5"),0))),0)</f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"/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"/>
        <v>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"/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"/>
        <v>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"/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147456071.48999998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147456071.48999998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D544671F-03A6-488D-BC5E-77720EE90781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CC39-1418-45FE-9C3B-A976B6FCAAFF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7" width="15.71093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338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735</v>
      </c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81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37202053.350000001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0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0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0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ca="1">IFERROR(INDIRECT("'"&amp;$B$2&amp;"'!"&amp;ADDRESS(MATCH($B60,INDIRECT("'"&amp;$B$2&amp;"'!$B$1:$B$1095"),0),MATCH(D$5,INDIRECT("'"&amp;$B$2&amp;"'!5:5"),0))),0)</f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ca="1">IFERROR(INDIRECT("'"&amp;$B$2&amp;"'!"&amp;ADDRESS(MATCH($B61,INDIRECT("'"&amp;$B$2&amp;"'!$B$1:$B$1095"),0),MATCH(D$5,INDIRECT("'"&amp;$B$2&amp;"'!5:5"),0))),0)</f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1">IFERROR(INDIRECT("'"&amp;$B$2&amp;"'!"&amp;ADDRESS(MATCH($B71,INDIRECT("'"&amp;$B$2&amp;"'!$B$1:$B$1095"),0),MATCH(D$5,INDIRECT("'"&amp;$B$2&amp;"'!5:5"),0))),0)</f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"/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"/>
        <v>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"/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"/>
        <v>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"/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37202053.350000001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37202053.350000001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40DA6F97-E5DA-45C8-8C97-2B4177F284E6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1F17-7B45-493B-817A-07F3121065BB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8" width="15.7109375" style="3" customWidth="1"/>
    <col min="19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339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719</v>
      </c>
      <c r="E5" s="10">
        <v>720</v>
      </c>
      <c r="F5" s="10">
        <v>721</v>
      </c>
      <c r="G5" s="10">
        <v>722</v>
      </c>
      <c r="H5" s="10">
        <v>725</v>
      </c>
      <c r="I5" s="10">
        <v>726</v>
      </c>
      <c r="J5" s="10">
        <v>730</v>
      </c>
      <c r="K5" s="10">
        <v>731</v>
      </c>
      <c r="L5" s="10">
        <v>732</v>
      </c>
      <c r="M5" s="10">
        <v>733</v>
      </c>
      <c r="N5" s="10">
        <v>734</v>
      </c>
      <c r="O5" s="10">
        <v>769</v>
      </c>
      <c r="P5" s="10">
        <v>770</v>
      </c>
      <c r="Q5" s="10">
        <v>771</v>
      </c>
      <c r="R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83</v>
      </c>
      <c r="E6" s="72" t="s">
        <v>84</v>
      </c>
      <c r="F6" s="72" t="s">
        <v>85</v>
      </c>
      <c r="G6" s="72" t="s">
        <v>86</v>
      </c>
      <c r="H6" s="72" t="s">
        <v>87</v>
      </c>
      <c r="I6" s="72" t="s">
        <v>88</v>
      </c>
      <c r="J6" s="72" t="s">
        <v>89</v>
      </c>
      <c r="K6" s="72" t="s">
        <v>90</v>
      </c>
      <c r="L6" s="72" t="s">
        <v>91</v>
      </c>
      <c r="M6" s="72" t="s">
        <v>92</v>
      </c>
      <c r="N6" s="72" t="s">
        <v>93</v>
      </c>
      <c r="O6" s="72" t="s">
        <v>94</v>
      </c>
      <c r="P6" s="72" t="s">
        <v>95</v>
      </c>
      <c r="Q6" s="72" t="s">
        <v>340</v>
      </c>
      <c r="R6" s="71" t="s">
        <v>341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Q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613518.77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t="shared" ca="1" si="0"/>
        <v>0</v>
      </c>
      <c r="K7" s="22">
        <f t="shared" ca="1" si="0"/>
        <v>0</v>
      </c>
      <c r="L7" s="22">
        <f t="shared" ca="1" si="0"/>
        <v>0</v>
      </c>
      <c r="M7" s="22">
        <f t="shared" ca="1" si="0"/>
        <v>-34171.08</v>
      </c>
      <c r="N7" s="22">
        <f t="shared" ca="1" si="0"/>
        <v>0</v>
      </c>
      <c r="O7" s="22">
        <f t="shared" ca="1" si="0"/>
        <v>0</v>
      </c>
      <c r="P7" s="22">
        <f t="shared" ca="1" si="0"/>
        <v>0</v>
      </c>
      <c r="Q7" s="22">
        <f t="shared" ca="1" si="0"/>
        <v>0</v>
      </c>
      <c r="R7" s="23">
        <f ca="1">+SUM(D7:Q7)</f>
        <v>579347.69000000006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3311543.9700000025</v>
      </c>
      <c r="E8" s="22">
        <f t="shared" ca="1" si="0"/>
        <v>106599240.56</v>
      </c>
      <c r="F8" s="22">
        <f t="shared" ca="1" si="0"/>
        <v>9107.9999999999163</v>
      </c>
      <c r="G8" s="22">
        <f t="shared" ca="1" si="0"/>
        <v>0</v>
      </c>
      <c r="H8" s="22">
        <f t="shared" ca="1" si="0"/>
        <v>0</v>
      </c>
      <c r="I8" s="22">
        <f t="shared" ca="1" si="0"/>
        <v>195866.29999999981</v>
      </c>
      <c r="J8" s="22">
        <f t="shared" ca="1" si="0"/>
        <v>366463.61</v>
      </c>
      <c r="K8" s="22">
        <f t="shared" ca="1" si="0"/>
        <v>-807.21999999997206</v>
      </c>
      <c r="L8" s="22">
        <f t="shared" ca="1" si="0"/>
        <v>0</v>
      </c>
      <c r="M8" s="22">
        <f t="shared" ca="1" si="0"/>
        <v>20894484.530000001</v>
      </c>
      <c r="N8" s="22">
        <f t="shared" ca="1" si="0"/>
        <v>0</v>
      </c>
      <c r="O8" s="22">
        <f t="shared" ca="1" si="0"/>
        <v>0</v>
      </c>
      <c r="P8" s="22">
        <f t="shared" ca="1" si="0"/>
        <v>0</v>
      </c>
      <c r="Q8" s="22">
        <f t="shared" ca="1" si="0"/>
        <v>112174.5</v>
      </c>
      <c r="R8" s="23">
        <f t="shared" ref="R8:R18" ca="1" si="1">+SUM(D8:Q8)</f>
        <v>131488074.25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43155.990000000005</v>
      </c>
      <c r="E9" s="22">
        <f t="shared" ca="1" si="0"/>
        <v>27255603.829999998</v>
      </c>
      <c r="F9" s="22">
        <f t="shared" ca="1" si="0"/>
        <v>0</v>
      </c>
      <c r="G9" s="22">
        <f t="shared" ca="1" si="0"/>
        <v>0</v>
      </c>
      <c r="H9" s="22">
        <f t="shared" ca="1" si="0"/>
        <v>0</v>
      </c>
      <c r="I9" s="22">
        <f t="shared" ca="1" si="0"/>
        <v>0</v>
      </c>
      <c r="J9" s="22">
        <f t="shared" ca="1" si="0"/>
        <v>486379.41999999981</v>
      </c>
      <c r="K9" s="22">
        <f t="shared" ca="1" si="0"/>
        <v>0</v>
      </c>
      <c r="L9" s="22">
        <f t="shared" ca="1" si="0"/>
        <v>0</v>
      </c>
      <c r="M9" s="22">
        <f t="shared" ca="1" si="0"/>
        <v>6577605.8500000006</v>
      </c>
      <c r="N9" s="22">
        <f t="shared" ca="1" si="0"/>
        <v>0</v>
      </c>
      <c r="O9" s="22">
        <f t="shared" ca="1" si="0"/>
        <v>0</v>
      </c>
      <c r="P9" s="22">
        <f t="shared" ca="1" si="0"/>
        <v>0</v>
      </c>
      <c r="Q9" s="22">
        <f t="shared" ca="1" si="0"/>
        <v>13288565.65</v>
      </c>
      <c r="R9" s="23">
        <f t="shared" ca="1" si="1"/>
        <v>47651310.739999995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183673.04999999993</v>
      </c>
      <c r="E10" s="22">
        <f t="shared" ca="1" si="0"/>
        <v>6824647.6699997904</v>
      </c>
      <c r="F10" s="22">
        <f t="shared" ca="1" si="0"/>
        <v>0</v>
      </c>
      <c r="G10" s="22">
        <f t="shared" ca="1" si="0"/>
        <v>0</v>
      </c>
      <c r="H10" s="22">
        <f t="shared" ca="1" si="0"/>
        <v>0</v>
      </c>
      <c r="I10" s="22">
        <f t="shared" ca="1" si="0"/>
        <v>139502.24</v>
      </c>
      <c r="J10" s="22">
        <f t="shared" ca="1" si="0"/>
        <v>4728672.5599999996</v>
      </c>
      <c r="K10" s="22">
        <f t="shared" ca="1" si="0"/>
        <v>0</v>
      </c>
      <c r="L10" s="22">
        <f t="shared" ca="1" si="0"/>
        <v>0</v>
      </c>
      <c r="M10" s="22">
        <f t="shared" ca="1" si="0"/>
        <v>1011545.18</v>
      </c>
      <c r="N10" s="22">
        <f t="shared" ca="1" si="0"/>
        <v>0</v>
      </c>
      <c r="O10" s="22">
        <f t="shared" ca="1" si="0"/>
        <v>0</v>
      </c>
      <c r="P10" s="22">
        <f t="shared" ca="1" si="0"/>
        <v>0</v>
      </c>
      <c r="Q10" s="22">
        <f t="shared" ca="1" si="0"/>
        <v>63619.8</v>
      </c>
      <c r="R10" s="23">
        <f t="shared" ca="1" si="1"/>
        <v>12951660.499999791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27491.1</v>
      </c>
      <c r="E11" s="22">
        <f t="shared" ca="1" si="0"/>
        <v>3137237.99</v>
      </c>
      <c r="F11" s="22">
        <f t="shared" ca="1" si="0"/>
        <v>0</v>
      </c>
      <c r="G11" s="22">
        <f t="shared" ca="1" si="0"/>
        <v>0</v>
      </c>
      <c r="H11" s="22">
        <f t="shared" ca="1" si="0"/>
        <v>0</v>
      </c>
      <c r="I11" s="22">
        <f t="shared" ca="1" si="0"/>
        <v>18000</v>
      </c>
      <c r="J11" s="22">
        <f t="shared" ca="1" si="0"/>
        <v>246785.32</v>
      </c>
      <c r="K11" s="22">
        <f t="shared" ca="1" si="0"/>
        <v>-101.92</v>
      </c>
      <c r="L11" s="22">
        <f t="shared" ca="1" si="0"/>
        <v>0</v>
      </c>
      <c r="M11" s="22">
        <f t="shared" ca="1" si="0"/>
        <v>0</v>
      </c>
      <c r="N11" s="22">
        <f t="shared" ca="1" si="0"/>
        <v>0</v>
      </c>
      <c r="O11" s="22">
        <f t="shared" ca="1" si="0"/>
        <v>0</v>
      </c>
      <c r="P11" s="22">
        <f t="shared" ca="1" si="0"/>
        <v>0</v>
      </c>
      <c r="Q11" s="22">
        <f t="shared" ca="1" si="0"/>
        <v>0</v>
      </c>
      <c r="R11" s="23">
        <f t="shared" ca="1" si="1"/>
        <v>3429412.49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2">
        <f t="shared" ca="1" si="0"/>
        <v>0</v>
      </c>
      <c r="L12" s="22">
        <f t="shared" ca="1" si="0"/>
        <v>0</v>
      </c>
      <c r="M12" s="22">
        <f t="shared" ca="1" si="0"/>
        <v>0</v>
      </c>
      <c r="N12" s="22">
        <f t="shared" ca="1" si="0"/>
        <v>0</v>
      </c>
      <c r="O12" s="22">
        <f t="shared" ca="1" si="0"/>
        <v>0</v>
      </c>
      <c r="P12" s="22">
        <f t="shared" ca="1" si="0"/>
        <v>0</v>
      </c>
      <c r="Q12" s="22">
        <f t="shared" ca="1" si="0"/>
        <v>0</v>
      </c>
      <c r="R12" s="23">
        <f t="shared" ca="1" si="1"/>
        <v>0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0.25</v>
      </c>
      <c r="F13" s="22">
        <f t="shared" ca="1" si="0"/>
        <v>0</v>
      </c>
      <c r="G13" s="22">
        <f t="shared" ca="1" si="0"/>
        <v>0</v>
      </c>
      <c r="H13" s="22">
        <f t="shared" ca="1" si="0"/>
        <v>0</v>
      </c>
      <c r="I13" s="22">
        <f t="shared" ca="1" si="0"/>
        <v>0</v>
      </c>
      <c r="J13" s="22">
        <f t="shared" ca="1" si="0"/>
        <v>113400.93</v>
      </c>
      <c r="K13" s="22">
        <f t="shared" ca="1" si="0"/>
        <v>0</v>
      </c>
      <c r="L13" s="22">
        <f t="shared" ca="1" si="0"/>
        <v>0</v>
      </c>
      <c r="M13" s="22">
        <f t="shared" ca="1" si="0"/>
        <v>0</v>
      </c>
      <c r="N13" s="22">
        <f t="shared" ca="1" si="0"/>
        <v>0</v>
      </c>
      <c r="O13" s="22">
        <f t="shared" ca="1" si="0"/>
        <v>0</v>
      </c>
      <c r="P13" s="22">
        <f t="shared" ca="1" si="0"/>
        <v>0</v>
      </c>
      <c r="Q13" s="22">
        <f t="shared" ca="1" si="0"/>
        <v>0</v>
      </c>
      <c r="R13" s="23">
        <f t="shared" ca="1" si="1"/>
        <v>113401.18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70254.17</v>
      </c>
      <c r="E14" s="22">
        <f t="shared" ca="1" si="0"/>
        <v>597258.9099999998</v>
      </c>
      <c r="F14" s="22">
        <f t="shared" ca="1" si="0"/>
        <v>0</v>
      </c>
      <c r="G14" s="22">
        <f t="shared" ca="1" si="0"/>
        <v>0</v>
      </c>
      <c r="H14" s="22">
        <f t="shared" ca="1" si="0"/>
        <v>0</v>
      </c>
      <c r="I14" s="22">
        <f t="shared" ca="1" si="0"/>
        <v>12187.5</v>
      </c>
      <c r="J14" s="22">
        <f t="shared" ca="1" si="0"/>
        <v>407549.47</v>
      </c>
      <c r="K14" s="22">
        <f t="shared" ca="1" si="0"/>
        <v>0</v>
      </c>
      <c r="L14" s="22">
        <f t="shared" ca="1" si="0"/>
        <v>0</v>
      </c>
      <c r="M14" s="22">
        <f t="shared" ca="1" si="0"/>
        <v>305929.84999999998</v>
      </c>
      <c r="N14" s="22">
        <f t="shared" ca="1" si="0"/>
        <v>0</v>
      </c>
      <c r="O14" s="22">
        <f t="shared" ca="1" si="0"/>
        <v>0</v>
      </c>
      <c r="P14" s="22">
        <f t="shared" ca="1" si="0"/>
        <v>0</v>
      </c>
      <c r="Q14" s="22">
        <f t="shared" ca="1" si="0"/>
        <v>0</v>
      </c>
      <c r="R14" s="23">
        <f t="shared" ca="1" si="1"/>
        <v>1393179.9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0"/>
        <v>0</v>
      </c>
      <c r="K15" s="22">
        <f t="shared" ca="1" si="0"/>
        <v>0</v>
      </c>
      <c r="L15" s="22">
        <f t="shared" ca="1" si="0"/>
        <v>0</v>
      </c>
      <c r="M15" s="22">
        <f t="shared" ca="1" si="0"/>
        <v>0</v>
      </c>
      <c r="N15" s="22">
        <f t="shared" ca="1" si="0"/>
        <v>0</v>
      </c>
      <c r="O15" s="22">
        <f t="shared" ca="1" si="0"/>
        <v>0</v>
      </c>
      <c r="P15" s="22">
        <f t="shared" ca="1" si="0"/>
        <v>0</v>
      </c>
      <c r="Q15" s="22">
        <f t="shared" ca="1" si="0"/>
        <v>0</v>
      </c>
      <c r="R15" s="23">
        <f t="shared" ca="1" si="1"/>
        <v>0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2">
        <f t="shared" ca="1" si="0"/>
        <v>0</v>
      </c>
      <c r="L16" s="22">
        <f t="shared" ca="1" si="0"/>
        <v>0</v>
      </c>
      <c r="M16" s="22">
        <f t="shared" ca="1" si="0"/>
        <v>0</v>
      </c>
      <c r="N16" s="22">
        <f t="shared" ca="1" si="0"/>
        <v>0</v>
      </c>
      <c r="O16" s="22">
        <f t="shared" ca="1" si="0"/>
        <v>0</v>
      </c>
      <c r="P16" s="22">
        <f t="shared" ca="1" si="0"/>
        <v>0</v>
      </c>
      <c r="Q16" s="22">
        <f t="shared" ca="1" si="0"/>
        <v>0</v>
      </c>
      <c r="R16" s="23">
        <f t="shared" ca="1" si="1"/>
        <v>0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952057</v>
      </c>
      <c r="E17" s="22">
        <f t="shared" ca="1" si="0"/>
        <v>847357</v>
      </c>
      <c r="F17" s="22">
        <f t="shared" ca="1" si="0"/>
        <v>0</v>
      </c>
      <c r="G17" s="22">
        <f t="shared" ca="1" si="0"/>
        <v>0</v>
      </c>
      <c r="H17" s="22">
        <f t="shared" ca="1" si="0"/>
        <v>0</v>
      </c>
      <c r="I17" s="22">
        <f t="shared" ca="1" si="0"/>
        <v>316922</v>
      </c>
      <c r="J17" s="22">
        <f t="shared" ca="1" si="0"/>
        <v>0</v>
      </c>
      <c r="K17" s="22">
        <f t="shared" ca="1" si="0"/>
        <v>0</v>
      </c>
      <c r="L17" s="22">
        <f t="shared" ca="1" si="0"/>
        <v>0</v>
      </c>
      <c r="M17" s="22">
        <f t="shared" ca="1" si="0"/>
        <v>521951</v>
      </c>
      <c r="N17" s="22">
        <f t="shared" ca="1" si="0"/>
        <v>0</v>
      </c>
      <c r="O17" s="22">
        <f t="shared" ca="1" si="0"/>
        <v>0</v>
      </c>
      <c r="P17" s="22">
        <f t="shared" ca="1" si="0"/>
        <v>0</v>
      </c>
      <c r="Q17" s="22">
        <f t="shared" ca="1" si="0"/>
        <v>0</v>
      </c>
      <c r="R17" s="23">
        <f t="shared" ca="1" si="1"/>
        <v>2638287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95.51</v>
      </c>
      <c r="F18" s="22">
        <f t="shared" ca="1" si="0"/>
        <v>0</v>
      </c>
      <c r="G18" s="22">
        <f t="shared" ca="1" si="0"/>
        <v>0</v>
      </c>
      <c r="H18" s="22">
        <f t="shared" ca="1" si="0"/>
        <v>0</v>
      </c>
      <c r="I18" s="22">
        <f t="shared" ca="1" si="0"/>
        <v>0</v>
      </c>
      <c r="J18" s="22">
        <f t="shared" ca="1" si="0"/>
        <v>0</v>
      </c>
      <c r="K18" s="22">
        <f t="shared" ca="1" si="0"/>
        <v>0</v>
      </c>
      <c r="L18" s="22">
        <f t="shared" ca="1" si="0"/>
        <v>0</v>
      </c>
      <c r="M18" s="22">
        <f t="shared" ca="1" si="0"/>
        <v>22380.95</v>
      </c>
      <c r="N18" s="22">
        <f t="shared" ca="1" si="0"/>
        <v>0</v>
      </c>
      <c r="O18" s="22">
        <f t="shared" ca="1" si="0"/>
        <v>0</v>
      </c>
      <c r="P18" s="22">
        <f t="shared" ca="1" si="0"/>
        <v>0</v>
      </c>
      <c r="Q18" s="22">
        <f t="shared" ca="1" si="0"/>
        <v>0</v>
      </c>
      <c r="R18" s="23">
        <f t="shared" ca="1" si="1"/>
        <v>22476.46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2">
        <f t="shared" ca="1" si="0"/>
        <v>0</v>
      </c>
      <c r="L19" s="22">
        <f t="shared" ca="1" si="0"/>
        <v>0</v>
      </c>
      <c r="M19" s="22">
        <f t="shared" ca="1" si="0"/>
        <v>0</v>
      </c>
      <c r="N19" s="22">
        <f t="shared" ca="1" si="0"/>
        <v>0</v>
      </c>
      <c r="O19" s="22">
        <f t="shared" ca="1" si="0"/>
        <v>0</v>
      </c>
      <c r="P19" s="22">
        <f t="shared" ca="1" si="0"/>
        <v>0</v>
      </c>
      <c r="Q19" s="22">
        <f t="shared" ca="1" si="0"/>
        <v>0</v>
      </c>
      <c r="R19" s="23">
        <f t="shared" ref="R19:R41" ca="1" si="2">+SUM(D19:Q19)</f>
        <v>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464326.65</v>
      </c>
      <c r="E20" s="22">
        <f t="shared" ca="1" si="0"/>
        <v>1771987.08</v>
      </c>
      <c r="F20" s="22">
        <f t="shared" ca="1" si="0"/>
        <v>0</v>
      </c>
      <c r="G20" s="22">
        <f t="shared" ca="1" si="0"/>
        <v>0</v>
      </c>
      <c r="H20" s="22">
        <f t="shared" ca="1" si="0"/>
        <v>0</v>
      </c>
      <c r="I20" s="22">
        <f t="shared" ca="1" si="0"/>
        <v>0</v>
      </c>
      <c r="J20" s="22">
        <f t="shared" ca="1" si="0"/>
        <v>138587.09</v>
      </c>
      <c r="K20" s="22">
        <f t="shared" ca="1" si="0"/>
        <v>0</v>
      </c>
      <c r="L20" s="22">
        <f t="shared" ca="1" si="0"/>
        <v>0</v>
      </c>
      <c r="M20" s="22">
        <f t="shared" ca="1" si="0"/>
        <v>0</v>
      </c>
      <c r="N20" s="22">
        <f t="shared" ca="1" si="0"/>
        <v>0</v>
      </c>
      <c r="O20" s="22">
        <f t="shared" ca="1" si="0"/>
        <v>0</v>
      </c>
      <c r="P20" s="22">
        <f t="shared" ca="1" si="0"/>
        <v>0</v>
      </c>
      <c r="Q20" s="22">
        <f t="shared" ca="1" si="0"/>
        <v>0</v>
      </c>
      <c r="R20" s="23">
        <f t="shared" ca="1" si="2"/>
        <v>2374900.8199999998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5264.44</v>
      </c>
      <c r="E21" s="22">
        <f t="shared" ca="1" si="0"/>
        <v>5007.08</v>
      </c>
      <c r="F21" s="22">
        <f t="shared" ca="1" si="0"/>
        <v>0</v>
      </c>
      <c r="G21" s="22">
        <f t="shared" ca="1" si="0"/>
        <v>0</v>
      </c>
      <c r="H21" s="22">
        <f t="shared" ca="1" si="0"/>
        <v>0</v>
      </c>
      <c r="I21" s="22">
        <f t="shared" ca="1" si="0"/>
        <v>0</v>
      </c>
      <c r="J21" s="22">
        <f t="shared" ca="1" si="0"/>
        <v>0</v>
      </c>
      <c r="K21" s="22">
        <f t="shared" ca="1" si="0"/>
        <v>0</v>
      </c>
      <c r="L21" s="22">
        <f t="shared" ca="1" si="0"/>
        <v>0</v>
      </c>
      <c r="M21" s="22">
        <f t="shared" ca="1" si="0"/>
        <v>0</v>
      </c>
      <c r="N21" s="22">
        <f t="shared" ca="1" si="0"/>
        <v>0</v>
      </c>
      <c r="O21" s="22">
        <f t="shared" ca="1" si="0"/>
        <v>0</v>
      </c>
      <c r="P21" s="22">
        <f t="shared" ca="1" si="0"/>
        <v>0</v>
      </c>
      <c r="Q21" s="22">
        <f t="shared" ca="1" si="0"/>
        <v>0</v>
      </c>
      <c r="R21" s="23">
        <f t="shared" ca="1" si="2"/>
        <v>10271.52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710634.78</v>
      </c>
      <c r="E22" s="22">
        <f t="shared" ca="1" si="0"/>
        <v>25030333.690000001</v>
      </c>
      <c r="F22" s="22">
        <f t="shared" ca="1" si="0"/>
        <v>0</v>
      </c>
      <c r="G22" s="22">
        <f t="shared" ca="1" si="0"/>
        <v>0</v>
      </c>
      <c r="H22" s="22">
        <f t="shared" ca="1" si="0"/>
        <v>0</v>
      </c>
      <c r="I22" s="22">
        <f t="shared" ca="1" si="0"/>
        <v>144459.5</v>
      </c>
      <c r="J22" s="22">
        <f t="shared" ca="1" si="0"/>
        <v>1429931.93</v>
      </c>
      <c r="K22" s="22">
        <f t="shared" ca="1" si="0"/>
        <v>246.35</v>
      </c>
      <c r="L22" s="22">
        <f t="shared" ca="1" si="0"/>
        <v>0</v>
      </c>
      <c r="M22" s="22">
        <f t="shared" ca="1" si="0"/>
        <v>12011461.619999999</v>
      </c>
      <c r="N22" s="22">
        <f t="shared" ca="1" si="0"/>
        <v>0</v>
      </c>
      <c r="O22" s="22">
        <f t="shared" ca="1" si="0"/>
        <v>0</v>
      </c>
      <c r="P22" s="22">
        <f t="shared" ca="1" si="0"/>
        <v>0</v>
      </c>
      <c r="Q22" s="22">
        <f t="shared" ca="1" si="0"/>
        <v>0</v>
      </c>
      <c r="R22" s="23">
        <f t="shared" ca="1" si="2"/>
        <v>39327067.870000005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Q38" ca="1" si="3">IFERROR(INDIRECT("'"&amp;$B$2&amp;"'!"&amp;ADDRESS(MATCH($B23,INDIRECT("'"&amp;$B$2&amp;"'!$B$1:$B$1095"),0),MATCH(D$5,INDIRECT("'"&amp;$B$2&amp;"'!5:5"),0))),0)</f>
        <v>75760.2</v>
      </c>
      <c r="E23" s="22">
        <f t="shared" ca="1" si="3"/>
        <v>2500438.2999999998</v>
      </c>
      <c r="F23" s="22">
        <f t="shared" ca="1" si="3"/>
        <v>0</v>
      </c>
      <c r="G23" s="22">
        <f t="shared" ca="1" si="3"/>
        <v>0</v>
      </c>
      <c r="H23" s="22">
        <f t="shared" ca="1" si="3"/>
        <v>0</v>
      </c>
      <c r="I23" s="22">
        <f t="shared" ca="1" si="3"/>
        <v>0</v>
      </c>
      <c r="J23" s="22">
        <f t="shared" ca="1" si="3"/>
        <v>0</v>
      </c>
      <c r="K23" s="22">
        <f t="shared" ca="1" si="3"/>
        <v>0</v>
      </c>
      <c r="L23" s="22">
        <f t="shared" ca="1" si="3"/>
        <v>0</v>
      </c>
      <c r="M23" s="22">
        <f t="shared" ca="1" si="3"/>
        <v>41175.880000000005</v>
      </c>
      <c r="N23" s="22">
        <f t="shared" ca="1" si="3"/>
        <v>0</v>
      </c>
      <c r="O23" s="22">
        <f t="shared" ca="1" si="3"/>
        <v>0</v>
      </c>
      <c r="P23" s="22">
        <f t="shared" ca="1" si="3"/>
        <v>0</v>
      </c>
      <c r="Q23" s="22">
        <f t="shared" ca="1" si="3"/>
        <v>0</v>
      </c>
      <c r="R23" s="23">
        <f t="shared" ca="1" si="2"/>
        <v>2617374.38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3"/>
        <v>1687178.0100000501</v>
      </c>
      <c r="E24" s="22">
        <f t="shared" ca="1" si="3"/>
        <v>1123831.55</v>
      </c>
      <c r="F24" s="22">
        <f t="shared" ca="1" si="3"/>
        <v>0</v>
      </c>
      <c r="G24" s="22">
        <f t="shared" ca="1" si="3"/>
        <v>0</v>
      </c>
      <c r="H24" s="22">
        <f t="shared" ca="1" si="3"/>
        <v>0</v>
      </c>
      <c r="I24" s="22">
        <f t="shared" ca="1" si="3"/>
        <v>4500</v>
      </c>
      <c r="J24" s="22">
        <f t="shared" ca="1" si="3"/>
        <v>640</v>
      </c>
      <c r="K24" s="22">
        <f t="shared" ca="1" si="3"/>
        <v>0</v>
      </c>
      <c r="L24" s="22">
        <f t="shared" ca="1" si="3"/>
        <v>0</v>
      </c>
      <c r="M24" s="22">
        <f t="shared" ca="1" si="3"/>
        <v>1546.28</v>
      </c>
      <c r="N24" s="22">
        <f t="shared" ca="1" si="3"/>
        <v>0</v>
      </c>
      <c r="O24" s="22">
        <f t="shared" ca="1" si="3"/>
        <v>0</v>
      </c>
      <c r="P24" s="22">
        <f t="shared" ca="1" si="3"/>
        <v>0</v>
      </c>
      <c r="Q24" s="22">
        <f t="shared" ca="1" si="3"/>
        <v>0</v>
      </c>
      <c r="R24" s="23">
        <f t="shared" ca="1" si="2"/>
        <v>2817695.8400000497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3"/>
        <v>303.83</v>
      </c>
      <c r="E25" s="22">
        <f t="shared" ca="1" si="3"/>
        <v>1893.8799999999999</v>
      </c>
      <c r="F25" s="22">
        <f t="shared" ca="1" si="3"/>
        <v>0</v>
      </c>
      <c r="G25" s="22">
        <f t="shared" ca="1" si="3"/>
        <v>0</v>
      </c>
      <c r="H25" s="22">
        <f t="shared" ca="1" si="3"/>
        <v>0</v>
      </c>
      <c r="I25" s="22">
        <f t="shared" ca="1" si="3"/>
        <v>0</v>
      </c>
      <c r="J25" s="22">
        <f t="shared" ca="1" si="3"/>
        <v>0</v>
      </c>
      <c r="K25" s="22">
        <f t="shared" ca="1" si="3"/>
        <v>0</v>
      </c>
      <c r="L25" s="22">
        <f t="shared" ca="1" si="3"/>
        <v>0</v>
      </c>
      <c r="M25" s="22">
        <f t="shared" ca="1" si="3"/>
        <v>23400</v>
      </c>
      <c r="N25" s="22">
        <f t="shared" ca="1" si="3"/>
        <v>0</v>
      </c>
      <c r="O25" s="22">
        <f t="shared" ca="1" si="3"/>
        <v>0</v>
      </c>
      <c r="P25" s="22">
        <f t="shared" ca="1" si="3"/>
        <v>0</v>
      </c>
      <c r="Q25" s="22">
        <f t="shared" ca="1" si="3"/>
        <v>0</v>
      </c>
      <c r="R25" s="23">
        <f t="shared" ca="1" si="2"/>
        <v>25597.71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3"/>
        <v>150861.03900000002</v>
      </c>
      <c r="E26" s="22">
        <f t="shared" ca="1" si="3"/>
        <v>397870.91900000005</v>
      </c>
      <c r="F26" s="22">
        <f t="shared" ca="1" si="3"/>
        <v>0</v>
      </c>
      <c r="G26" s="22">
        <f t="shared" ca="1" si="3"/>
        <v>0</v>
      </c>
      <c r="H26" s="22">
        <f t="shared" ca="1" si="3"/>
        <v>0</v>
      </c>
      <c r="I26" s="22">
        <f t="shared" ca="1" si="3"/>
        <v>0</v>
      </c>
      <c r="J26" s="22">
        <f t="shared" ca="1" si="3"/>
        <v>-89391.86</v>
      </c>
      <c r="K26" s="22">
        <f t="shared" ca="1" si="3"/>
        <v>0</v>
      </c>
      <c r="L26" s="22">
        <f t="shared" ca="1" si="3"/>
        <v>0</v>
      </c>
      <c r="M26" s="22">
        <f t="shared" ca="1" si="3"/>
        <v>0</v>
      </c>
      <c r="N26" s="22">
        <f t="shared" ca="1" si="3"/>
        <v>0</v>
      </c>
      <c r="O26" s="22">
        <f t="shared" ca="1" si="3"/>
        <v>0</v>
      </c>
      <c r="P26" s="22">
        <f t="shared" ca="1" si="3"/>
        <v>0</v>
      </c>
      <c r="Q26" s="22">
        <f t="shared" ca="1" si="3"/>
        <v>0</v>
      </c>
      <c r="R26" s="23">
        <f t="shared" ca="1" si="2"/>
        <v>459340.09800000011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3"/>
        <v>0</v>
      </c>
      <c r="E27" s="22">
        <f t="shared" ca="1" si="3"/>
        <v>3.8899999999999992</v>
      </c>
      <c r="F27" s="22">
        <f t="shared" ca="1" si="3"/>
        <v>0</v>
      </c>
      <c r="G27" s="22">
        <f t="shared" ca="1" si="3"/>
        <v>0</v>
      </c>
      <c r="H27" s="22">
        <f t="shared" ca="1" si="3"/>
        <v>0</v>
      </c>
      <c r="I27" s="22">
        <f t="shared" ca="1" si="3"/>
        <v>0</v>
      </c>
      <c r="J27" s="22">
        <f t="shared" ca="1" si="3"/>
        <v>0</v>
      </c>
      <c r="K27" s="22">
        <f t="shared" ca="1" si="3"/>
        <v>0</v>
      </c>
      <c r="L27" s="22">
        <f t="shared" ca="1" si="3"/>
        <v>0</v>
      </c>
      <c r="M27" s="22">
        <f t="shared" ca="1" si="3"/>
        <v>30008.060000000027</v>
      </c>
      <c r="N27" s="22">
        <f t="shared" ca="1" si="3"/>
        <v>0</v>
      </c>
      <c r="O27" s="22">
        <f t="shared" ca="1" si="3"/>
        <v>0</v>
      </c>
      <c r="P27" s="22">
        <f t="shared" ca="1" si="3"/>
        <v>0</v>
      </c>
      <c r="Q27" s="22">
        <f t="shared" ca="1" si="3"/>
        <v>0</v>
      </c>
      <c r="R27" s="23">
        <f t="shared" ca="1" si="2"/>
        <v>30011.950000000026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3"/>
        <v>0</v>
      </c>
      <c r="E28" s="22">
        <f t="shared" ca="1" si="3"/>
        <v>945132.97</v>
      </c>
      <c r="F28" s="22">
        <f t="shared" ca="1" si="3"/>
        <v>0</v>
      </c>
      <c r="G28" s="22">
        <f t="shared" ca="1" si="3"/>
        <v>0</v>
      </c>
      <c r="H28" s="22">
        <f t="shared" ca="1" si="3"/>
        <v>0</v>
      </c>
      <c r="I28" s="22">
        <f t="shared" ca="1" si="3"/>
        <v>0</v>
      </c>
      <c r="J28" s="22">
        <f t="shared" ca="1" si="3"/>
        <v>0</v>
      </c>
      <c r="K28" s="22">
        <f t="shared" ca="1" si="3"/>
        <v>0</v>
      </c>
      <c r="L28" s="22">
        <f t="shared" ca="1" si="3"/>
        <v>0</v>
      </c>
      <c r="M28" s="22">
        <f t="shared" ca="1" si="3"/>
        <v>71527.55</v>
      </c>
      <c r="N28" s="22">
        <f t="shared" ca="1" si="3"/>
        <v>0</v>
      </c>
      <c r="O28" s="22">
        <f t="shared" ca="1" si="3"/>
        <v>0</v>
      </c>
      <c r="P28" s="22">
        <f t="shared" ca="1" si="3"/>
        <v>0</v>
      </c>
      <c r="Q28" s="22">
        <f t="shared" ca="1" si="3"/>
        <v>0</v>
      </c>
      <c r="R28" s="23">
        <f t="shared" ca="1" si="2"/>
        <v>1016660.52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3"/>
        <v>10.53</v>
      </c>
      <c r="E29" s="22">
        <f t="shared" ca="1" si="3"/>
        <v>1737955.3234999999</v>
      </c>
      <c r="F29" s="22">
        <f t="shared" ca="1" si="3"/>
        <v>0</v>
      </c>
      <c r="G29" s="22">
        <f t="shared" ca="1" si="3"/>
        <v>0</v>
      </c>
      <c r="H29" s="22">
        <f t="shared" ca="1" si="3"/>
        <v>0</v>
      </c>
      <c r="I29" s="22">
        <f t="shared" ca="1" si="3"/>
        <v>0</v>
      </c>
      <c r="J29" s="22">
        <f t="shared" ca="1" si="3"/>
        <v>3660</v>
      </c>
      <c r="K29" s="22">
        <f t="shared" ca="1" si="3"/>
        <v>1605.48</v>
      </c>
      <c r="L29" s="22">
        <f t="shared" ca="1" si="3"/>
        <v>0</v>
      </c>
      <c r="M29" s="22">
        <f t="shared" ca="1" si="3"/>
        <v>0</v>
      </c>
      <c r="N29" s="22">
        <f t="shared" ca="1" si="3"/>
        <v>37595.699999999997</v>
      </c>
      <c r="O29" s="22">
        <f t="shared" ca="1" si="3"/>
        <v>0</v>
      </c>
      <c r="P29" s="22">
        <f t="shared" ca="1" si="3"/>
        <v>0</v>
      </c>
      <c r="Q29" s="22">
        <f t="shared" ca="1" si="3"/>
        <v>0</v>
      </c>
      <c r="R29" s="23">
        <f t="shared" ca="1" si="2"/>
        <v>1780827.0334999999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3"/>
        <v>77118.990000000005</v>
      </c>
      <c r="E30" s="22">
        <f t="shared" ca="1" si="3"/>
        <v>32357.1</v>
      </c>
      <c r="F30" s="22">
        <f t="shared" ca="1" si="3"/>
        <v>0</v>
      </c>
      <c r="G30" s="22">
        <f t="shared" ca="1" si="3"/>
        <v>0</v>
      </c>
      <c r="H30" s="22">
        <f t="shared" ca="1" si="3"/>
        <v>0</v>
      </c>
      <c r="I30" s="22">
        <f t="shared" ca="1" si="3"/>
        <v>0</v>
      </c>
      <c r="J30" s="22">
        <f t="shared" ca="1" si="3"/>
        <v>1462</v>
      </c>
      <c r="K30" s="22">
        <f t="shared" ca="1" si="3"/>
        <v>111791.52000000002</v>
      </c>
      <c r="L30" s="22">
        <f t="shared" ca="1" si="3"/>
        <v>0</v>
      </c>
      <c r="M30" s="22">
        <f t="shared" ca="1" si="3"/>
        <v>0</v>
      </c>
      <c r="N30" s="22">
        <f t="shared" ca="1" si="3"/>
        <v>0</v>
      </c>
      <c r="O30" s="22">
        <f t="shared" ca="1" si="3"/>
        <v>0</v>
      </c>
      <c r="P30" s="22">
        <f t="shared" ca="1" si="3"/>
        <v>0</v>
      </c>
      <c r="Q30" s="22">
        <f t="shared" ca="1" si="3"/>
        <v>0</v>
      </c>
      <c r="R30" s="23">
        <f t="shared" ca="1" si="2"/>
        <v>222729.61000000002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3"/>
        <v>357397.97054800001</v>
      </c>
      <c r="E31" s="22">
        <f t="shared" ca="1" si="3"/>
        <v>525007.89009</v>
      </c>
      <c r="F31" s="22">
        <f t="shared" ca="1" si="3"/>
        <v>0</v>
      </c>
      <c r="G31" s="22">
        <f t="shared" ca="1" si="3"/>
        <v>0</v>
      </c>
      <c r="H31" s="22">
        <f t="shared" ca="1" si="3"/>
        <v>0</v>
      </c>
      <c r="I31" s="22">
        <f t="shared" ca="1" si="3"/>
        <v>144510.000004</v>
      </c>
      <c r="J31" s="22">
        <f t="shared" ca="1" si="3"/>
        <v>2277.5</v>
      </c>
      <c r="K31" s="22">
        <f t="shared" ca="1" si="3"/>
        <v>25568.410028999999</v>
      </c>
      <c r="L31" s="22">
        <f t="shared" ca="1" si="3"/>
        <v>0</v>
      </c>
      <c r="M31" s="22">
        <f t="shared" ca="1" si="3"/>
        <v>2510511.90625</v>
      </c>
      <c r="N31" s="22">
        <f t="shared" ca="1" si="3"/>
        <v>0</v>
      </c>
      <c r="O31" s="22">
        <f t="shared" ca="1" si="3"/>
        <v>0</v>
      </c>
      <c r="P31" s="22">
        <f t="shared" ca="1" si="3"/>
        <v>0</v>
      </c>
      <c r="Q31" s="22">
        <f t="shared" ca="1" si="3"/>
        <v>2827496.2696059998</v>
      </c>
      <c r="R31" s="23">
        <f t="shared" ca="1" si="2"/>
        <v>6392769.9465269996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3"/>
        <v>24662.22</v>
      </c>
      <c r="E32" s="22">
        <f t="shared" ca="1" si="3"/>
        <v>-43372.840000003576</v>
      </c>
      <c r="F32" s="22">
        <f t="shared" ca="1" si="3"/>
        <v>-1000</v>
      </c>
      <c r="G32" s="22">
        <f t="shared" ca="1" si="3"/>
        <v>0</v>
      </c>
      <c r="H32" s="22">
        <f t="shared" ca="1" si="3"/>
        <v>0</v>
      </c>
      <c r="I32" s="22">
        <f t="shared" ca="1" si="3"/>
        <v>0</v>
      </c>
      <c r="J32" s="22">
        <f t="shared" ca="1" si="3"/>
        <v>0</v>
      </c>
      <c r="K32" s="22">
        <f t="shared" ca="1" si="3"/>
        <v>134.4</v>
      </c>
      <c r="L32" s="22">
        <f t="shared" ca="1" si="3"/>
        <v>0</v>
      </c>
      <c r="M32" s="22">
        <f t="shared" ca="1" si="3"/>
        <v>4761.8999999999996</v>
      </c>
      <c r="N32" s="22">
        <f t="shared" ca="1" si="3"/>
        <v>0</v>
      </c>
      <c r="O32" s="22">
        <f t="shared" ca="1" si="3"/>
        <v>0</v>
      </c>
      <c r="P32" s="22">
        <f t="shared" ca="1" si="3"/>
        <v>0</v>
      </c>
      <c r="Q32" s="22">
        <f t="shared" ca="1" si="3"/>
        <v>0</v>
      </c>
      <c r="R32" s="23">
        <f t="shared" ca="1" si="2"/>
        <v>-14814.320000003574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3"/>
        <v>167.02</v>
      </c>
      <c r="E33" s="22">
        <f t="shared" ca="1" si="3"/>
        <v>369.5</v>
      </c>
      <c r="F33" s="22">
        <f t="shared" ca="1" si="3"/>
        <v>0</v>
      </c>
      <c r="G33" s="22">
        <f t="shared" ca="1" si="3"/>
        <v>0</v>
      </c>
      <c r="H33" s="22">
        <f t="shared" ca="1" si="3"/>
        <v>0</v>
      </c>
      <c r="I33" s="22">
        <f t="shared" ca="1" si="3"/>
        <v>0</v>
      </c>
      <c r="J33" s="22">
        <f t="shared" ca="1" si="3"/>
        <v>0</v>
      </c>
      <c r="K33" s="22">
        <f t="shared" ca="1" si="3"/>
        <v>0</v>
      </c>
      <c r="L33" s="22">
        <f t="shared" ca="1" si="3"/>
        <v>0</v>
      </c>
      <c r="M33" s="22">
        <f t="shared" ca="1" si="3"/>
        <v>1525.07</v>
      </c>
      <c r="N33" s="22">
        <f t="shared" ca="1" si="3"/>
        <v>0</v>
      </c>
      <c r="O33" s="22">
        <f t="shared" ca="1" si="3"/>
        <v>0</v>
      </c>
      <c r="P33" s="22">
        <f t="shared" ca="1" si="3"/>
        <v>0</v>
      </c>
      <c r="Q33" s="22">
        <f t="shared" ca="1" si="3"/>
        <v>0</v>
      </c>
      <c r="R33" s="23">
        <f t="shared" ca="1" si="2"/>
        <v>2061.59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3"/>
        <v>209189.30360000001</v>
      </c>
      <c r="E34" s="22">
        <f t="shared" ca="1" si="3"/>
        <v>461982.64</v>
      </c>
      <c r="F34" s="22">
        <f t="shared" ca="1" si="3"/>
        <v>0</v>
      </c>
      <c r="G34" s="22">
        <f t="shared" ca="1" si="3"/>
        <v>0</v>
      </c>
      <c r="H34" s="22">
        <f t="shared" ca="1" si="3"/>
        <v>0</v>
      </c>
      <c r="I34" s="22">
        <f t="shared" ca="1" si="3"/>
        <v>0</v>
      </c>
      <c r="J34" s="22">
        <f t="shared" ca="1" si="3"/>
        <v>0</v>
      </c>
      <c r="K34" s="22">
        <f t="shared" ca="1" si="3"/>
        <v>0</v>
      </c>
      <c r="L34" s="22">
        <f t="shared" ca="1" si="3"/>
        <v>0</v>
      </c>
      <c r="M34" s="22">
        <f t="shared" ca="1" si="3"/>
        <v>3209965.58</v>
      </c>
      <c r="N34" s="22">
        <f t="shared" ca="1" si="3"/>
        <v>0</v>
      </c>
      <c r="O34" s="22">
        <f t="shared" ca="1" si="3"/>
        <v>0</v>
      </c>
      <c r="P34" s="22">
        <f t="shared" ca="1" si="3"/>
        <v>0</v>
      </c>
      <c r="Q34" s="22">
        <f t="shared" ca="1" si="3"/>
        <v>2342724.75</v>
      </c>
      <c r="R34" s="23">
        <f t="shared" ca="1" si="2"/>
        <v>6223862.2736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3"/>
        <v>27</v>
      </c>
      <c r="E35" s="22">
        <f t="shared" ca="1" si="3"/>
        <v>1264277</v>
      </c>
      <c r="F35" s="22">
        <f t="shared" ca="1" si="3"/>
        <v>0</v>
      </c>
      <c r="G35" s="22">
        <f t="shared" ca="1" si="3"/>
        <v>0</v>
      </c>
      <c r="H35" s="22">
        <f t="shared" ca="1" si="3"/>
        <v>0</v>
      </c>
      <c r="I35" s="22">
        <f t="shared" ca="1" si="3"/>
        <v>5000</v>
      </c>
      <c r="J35" s="22">
        <f t="shared" ca="1" si="3"/>
        <v>240</v>
      </c>
      <c r="K35" s="22">
        <f t="shared" ca="1" si="3"/>
        <v>0</v>
      </c>
      <c r="L35" s="22">
        <f t="shared" ca="1" si="3"/>
        <v>0</v>
      </c>
      <c r="M35" s="22">
        <f t="shared" ca="1" si="3"/>
        <v>366451</v>
      </c>
      <c r="N35" s="22">
        <f t="shared" ca="1" si="3"/>
        <v>0</v>
      </c>
      <c r="O35" s="22">
        <f t="shared" ca="1" si="3"/>
        <v>0</v>
      </c>
      <c r="P35" s="22">
        <f t="shared" ca="1" si="3"/>
        <v>0</v>
      </c>
      <c r="Q35" s="22">
        <f t="shared" ca="1" si="3"/>
        <v>0</v>
      </c>
      <c r="R35" s="23">
        <f t="shared" ca="1" si="2"/>
        <v>1635995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3"/>
        <v>0</v>
      </c>
      <c r="E36" s="22">
        <f t="shared" ca="1" si="3"/>
        <v>0</v>
      </c>
      <c r="F36" s="22">
        <f t="shared" ca="1" si="3"/>
        <v>0</v>
      </c>
      <c r="G36" s="22">
        <f t="shared" ca="1" si="3"/>
        <v>0</v>
      </c>
      <c r="H36" s="22">
        <f t="shared" ca="1" si="3"/>
        <v>0</v>
      </c>
      <c r="I36" s="22">
        <f t="shared" ca="1" si="3"/>
        <v>0</v>
      </c>
      <c r="J36" s="22">
        <f t="shared" ca="1" si="3"/>
        <v>0</v>
      </c>
      <c r="K36" s="22">
        <f t="shared" ca="1" si="3"/>
        <v>0</v>
      </c>
      <c r="L36" s="22">
        <f t="shared" ca="1" si="3"/>
        <v>0</v>
      </c>
      <c r="M36" s="22">
        <f t="shared" ca="1" si="3"/>
        <v>0</v>
      </c>
      <c r="N36" s="22">
        <f t="shared" ca="1" si="3"/>
        <v>0</v>
      </c>
      <c r="O36" s="22">
        <f t="shared" ca="1" si="3"/>
        <v>0</v>
      </c>
      <c r="P36" s="22">
        <f t="shared" ca="1" si="3"/>
        <v>0</v>
      </c>
      <c r="Q36" s="22">
        <f t="shared" ca="1" si="3"/>
        <v>0</v>
      </c>
      <c r="R36" s="23">
        <f t="shared" ca="1" si="2"/>
        <v>0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3"/>
        <v>1759308.85</v>
      </c>
      <c r="E37" s="22">
        <f t="shared" ca="1" si="3"/>
        <v>7711818.1099999901</v>
      </c>
      <c r="F37" s="22">
        <f t="shared" ca="1" si="3"/>
        <v>0</v>
      </c>
      <c r="G37" s="22">
        <f t="shared" ca="1" si="3"/>
        <v>0</v>
      </c>
      <c r="H37" s="22">
        <f t="shared" ca="1" si="3"/>
        <v>0</v>
      </c>
      <c r="I37" s="22">
        <f t="shared" ca="1" si="3"/>
        <v>1932</v>
      </c>
      <c r="J37" s="22">
        <f t="shared" ca="1" si="3"/>
        <v>137101.74</v>
      </c>
      <c r="K37" s="22">
        <f t="shared" ca="1" si="3"/>
        <v>0</v>
      </c>
      <c r="L37" s="22">
        <f t="shared" ca="1" si="3"/>
        <v>0</v>
      </c>
      <c r="M37" s="22">
        <f t="shared" ca="1" si="3"/>
        <v>4903539.2300000004</v>
      </c>
      <c r="N37" s="22">
        <f t="shared" ca="1" si="3"/>
        <v>0</v>
      </c>
      <c r="O37" s="22">
        <f t="shared" ca="1" si="3"/>
        <v>0</v>
      </c>
      <c r="P37" s="22">
        <f t="shared" ca="1" si="3"/>
        <v>0</v>
      </c>
      <c r="Q37" s="22">
        <f t="shared" ca="1" si="3"/>
        <v>5239336.8600000003</v>
      </c>
      <c r="R37" s="23">
        <f t="shared" ca="1" si="2"/>
        <v>19753036.789999992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3"/>
        <v>0</v>
      </c>
      <c r="E38" s="22">
        <f t="shared" ca="1" si="3"/>
        <v>0</v>
      </c>
      <c r="F38" s="22">
        <f t="shared" ca="1" si="3"/>
        <v>0</v>
      </c>
      <c r="G38" s="22">
        <f t="shared" ca="1" si="3"/>
        <v>0</v>
      </c>
      <c r="H38" s="22">
        <f t="shared" ca="1" si="3"/>
        <v>0</v>
      </c>
      <c r="I38" s="22">
        <f t="shared" ca="1" si="3"/>
        <v>0</v>
      </c>
      <c r="J38" s="22">
        <f t="shared" ca="1" si="3"/>
        <v>0</v>
      </c>
      <c r="K38" s="22">
        <f t="shared" ca="1" si="3"/>
        <v>0</v>
      </c>
      <c r="L38" s="22">
        <f t="shared" ca="1" si="3"/>
        <v>0</v>
      </c>
      <c r="M38" s="22">
        <f t="shared" ca="1" si="3"/>
        <v>0</v>
      </c>
      <c r="N38" s="22">
        <f t="shared" ca="1" si="3"/>
        <v>0</v>
      </c>
      <c r="O38" s="22">
        <f t="shared" ca="1" si="3"/>
        <v>0</v>
      </c>
      <c r="P38" s="22">
        <f t="shared" ca="1" si="3"/>
        <v>0</v>
      </c>
      <c r="Q38" s="22">
        <f t="shared" ca="1" si="3"/>
        <v>0</v>
      </c>
      <c r="R38" s="23">
        <f t="shared" ca="1" si="2"/>
        <v>0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Q54" ca="1" si="4">IFERROR(INDIRECT("'"&amp;$B$2&amp;"'!"&amp;ADDRESS(MATCH($B39,INDIRECT("'"&amp;$B$2&amp;"'!$B$1:$B$1095"),0),MATCH(D$5,INDIRECT("'"&amp;$B$2&amp;"'!5:5"),0))),0)</f>
        <v>5572.35</v>
      </c>
      <c r="E39" s="22">
        <f t="shared" ca="1" si="4"/>
        <v>5777.35</v>
      </c>
      <c r="F39" s="22">
        <f t="shared" ca="1" si="4"/>
        <v>0</v>
      </c>
      <c r="G39" s="22">
        <f t="shared" ca="1" si="4"/>
        <v>0</v>
      </c>
      <c r="H39" s="22">
        <f t="shared" ca="1" si="4"/>
        <v>0</v>
      </c>
      <c r="I39" s="22">
        <f t="shared" ca="1" si="4"/>
        <v>0</v>
      </c>
      <c r="J39" s="22">
        <f t="shared" ca="1" si="4"/>
        <v>497580.9</v>
      </c>
      <c r="K39" s="22">
        <f t="shared" ca="1" si="4"/>
        <v>0</v>
      </c>
      <c r="L39" s="22">
        <f t="shared" ca="1" si="4"/>
        <v>0</v>
      </c>
      <c r="M39" s="22">
        <f t="shared" ca="1" si="4"/>
        <v>8286.2000000000007</v>
      </c>
      <c r="N39" s="22">
        <f t="shared" ca="1" si="4"/>
        <v>0</v>
      </c>
      <c r="O39" s="22">
        <f t="shared" ca="1" si="4"/>
        <v>0</v>
      </c>
      <c r="P39" s="22">
        <f t="shared" ca="1" si="4"/>
        <v>0</v>
      </c>
      <c r="Q39" s="22">
        <f t="shared" ca="1" si="4"/>
        <v>0</v>
      </c>
      <c r="R39" s="23">
        <f t="shared" ca="1" si="2"/>
        <v>517216.80000000005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2">
        <f t="shared" ca="1" si="4"/>
        <v>0</v>
      </c>
      <c r="G40" s="22">
        <f t="shared" ca="1" si="4"/>
        <v>0</v>
      </c>
      <c r="H40" s="22">
        <f t="shared" ca="1" si="4"/>
        <v>0</v>
      </c>
      <c r="I40" s="22">
        <f t="shared" ca="1" si="4"/>
        <v>0</v>
      </c>
      <c r="J40" s="22">
        <f t="shared" ca="1" si="4"/>
        <v>0</v>
      </c>
      <c r="K40" s="22">
        <f t="shared" ca="1" si="4"/>
        <v>0</v>
      </c>
      <c r="L40" s="22">
        <f t="shared" ca="1" si="4"/>
        <v>0</v>
      </c>
      <c r="M40" s="22">
        <f t="shared" ca="1" si="4"/>
        <v>0</v>
      </c>
      <c r="N40" s="22">
        <f t="shared" ca="1" si="4"/>
        <v>0</v>
      </c>
      <c r="O40" s="22">
        <f t="shared" ca="1" si="4"/>
        <v>0</v>
      </c>
      <c r="P40" s="22">
        <f t="shared" ca="1" si="4"/>
        <v>0</v>
      </c>
      <c r="Q40" s="22">
        <f t="shared" ca="1" si="4"/>
        <v>0</v>
      </c>
      <c r="R40" s="23">
        <f t="shared" ca="1" si="2"/>
        <v>0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2">
        <f t="shared" ca="1" si="4"/>
        <v>0</v>
      </c>
      <c r="G41" s="22">
        <f t="shared" ca="1" si="4"/>
        <v>0</v>
      </c>
      <c r="H41" s="22">
        <f t="shared" ca="1" si="4"/>
        <v>0</v>
      </c>
      <c r="I41" s="22">
        <f t="shared" ca="1" si="4"/>
        <v>0</v>
      </c>
      <c r="J41" s="22">
        <f t="shared" ca="1" si="4"/>
        <v>0</v>
      </c>
      <c r="K41" s="22">
        <f t="shared" ca="1" si="4"/>
        <v>0</v>
      </c>
      <c r="L41" s="22">
        <f t="shared" ca="1" si="4"/>
        <v>0</v>
      </c>
      <c r="M41" s="22">
        <f t="shared" ca="1" si="4"/>
        <v>0</v>
      </c>
      <c r="N41" s="22">
        <f t="shared" ca="1" si="4"/>
        <v>0</v>
      </c>
      <c r="O41" s="22">
        <f t="shared" ca="1" si="4"/>
        <v>0</v>
      </c>
      <c r="P41" s="22">
        <f t="shared" ca="1" si="4"/>
        <v>0</v>
      </c>
      <c r="Q41" s="22">
        <f t="shared" ca="1" si="4"/>
        <v>0</v>
      </c>
      <c r="R41" s="23">
        <f t="shared" ca="1" si="2"/>
        <v>0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150</v>
      </c>
      <c r="E42" s="22">
        <f t="shared" ca="1" si="4"/>
        <v>216.29000000000002</v>
      </c>
      <c r="F42" s="22">
        <f t="shared" ca="1" si="4"/>
        <v>0</v>
      </c>
      <c r="G42" s="22">
        <f t="shared" ca="1" si="4"/>
        <v>0</v>
      </c>
      <c r="H42" s="22">
        <f t="shared" ca="1" si="4"/>
        <v>0</v>
      </c>
      <c r="I42" s="22">
        <f t="shared" ca="1" si="4"/>
        <v>0</v>
      </c>
      <c r="J42" s="22">
        <f t="shared" ca="1" si="4"/>
        <v>0</v>
      </c>
      <c r="K42" s="22">
        <f t="shared" ca="1" si="4"/>
        <v>0</v>
      </c>
      <c r="L42" s="22">
        <f t="shared" ca="1" si="4"/>
        <v>0</v>
      </c>
      <c r="M42" s="22">
        <f t="shared" ca="1" si="4"/>
        <v>0</v>
      </c>
      <c r="N42" s="22">
        <f t="shared" ca="1" si="4"/>
        <v>0</v>
      </c>
      <c r="O42" s="22">
        <f t="shared" ca="1" si="4"/>
        <v>0</v>
      </c>
      <c r="P42" s="22">
        <f t="shared" ca="1" si="4"/>
        <v>0</v>
      </c>
      <c r="Q42" s="22">
        <f t="shared" ca="1" si="4"/>
        <v>0</v>
      </c>
      <c r="R42" s="23">
        <f t="shared" ref="R42:R51" ca="1" si="5">+SUM(D42:Q42)</f>
        <v>366.29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9424.91</v>
      </c>
      <c r="F43" s="22">
        <f t="shared" ca="1" si="4"/>
        <v>0</v>
      </c>
      <c r="G43" s="22">
        <f t="shared" ca="1" si="4"/>
        <v>0</v>
      </c>
      <c r="H43" s="22">
        <f t="shared" ca="1" si="4"/>
        <v>0</v>
      </c>
      <c r="I43" s="22">
        <f t="shared" ca="1" si="4"/>
        <v>0</v>
      </c>
      <c r="J43" s="22">
        <f t="shared" ca="1" si="4"/>
        <v>0</v>
      </c>
      <c r="K43" s="22">
        <f t="shared" ca="1" si="4"/>
        <v>0</v>
      </c>
      <c r="L43" s="22">
        <f t="shared" ca="1" si="4"/>
        <v>0</v>
      </c>
      <c r="M43" s="22">
        <f t="shared" ca="1" si="4"/>
        <v>0</v>
      </c>
      <c r="N43" s="22">
        <f t="shared" ca="1" si="4"/>
        <v>0</v>
      </c>
      <c r="O43" s="22">
        <f t="shared" ca="1" si="4"/>
        <v>0</v>
      </c>
      <c r="P43" s="22">
        <f t="shared" ca="1" si="4"/>
        <v>0</v>
      </c>
      <c r="Q43" s="22">
        <f t="shared" ca="1" si="4"/>
        <v>0</v>
      </c>
      <c r="R43" s="23">
        <f t="shared" ca="1" si="5"/>
        <v>9424.91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2">
        <f t="shared" ca="1" si="4"/>
        <v>0</v>
      </c>
      <c r="G44" s="22">
        <f t="shared" ca="1" si="4"/>
        <v>0</v>
      </c>
      <c r="H44" s="22">
        <f t="shared" ca="1" si="4"/>
        <v>0</v>
      </c>
      <c r="I44" s="22">
        <f t="shared" ca="1" si="4"/>
        <v>0</v>
      </c>
      <c r="J44" s="22">
        <f t="shared" ca="1" si="4"/>
        <v>0</v>
      </c>
      <c r="K44" s="22">
        <f t="shared" ca="1" si="4"/>
        <v>0</v>
      </c>
      <c r="L44" s="22">
        <f t="shared" ca="1" si="4"/>
        <v>0</v>
      </c>
      <c r="M44" s="22">
        <f t="shared" ca="1" si="4"/>
        <v>0</v>
      </c>
      <c r="N44" s="22">
        <f t="shared" ca="1" si="4"/>
        <v>0</v>
      </c>
      <c r="O44" s="22">
        <f t="shared" ca="1" si="4"/>
        <v>0</v>
      </c>
      <c r="P44" s="22">
        <f t="shared" ca="1" si="4"/>
        <v>0</v>
      </c>
      <c r="Q44" s="22">
        <f t="shared" ca="1" si="4"/>
        <v>0</v>
      </c>
      <c r="R44" s="23">
        <f t="shared" ca="1" si="5"/>
        <v>0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458.4</v>
      </c>
      <c r="E45" s="22">
        <f t="shared" ca="1" si="4"/>
        <v>754.35</v>
      </c>
      <c r="F45" s="22">
        <f t="shared" ca="1" si="4"/>
        <v>0</v>
      </c>
      <c r="G45" s="22">
        <f t="shared" ca="1" si="4"/>
        <v>0</v>
      </c>
      <c r="H45" s="22">
        <f t="shared" ca="1" si="4"/>
        <v>0</v>
      </c>
      <c r="I45" s="22">
        <f t="shared" ca="1" si="4"/>
        <v>0</v>
      </c>
      <c r="J45" s="22">
        <f t="shared" ca="1" si="4"/>
        <v>191176.87</v>
      </c>
      <c r="K45" s="22">
        <f t="shared" ca="1" si="4"/>
        <v>0</v>
      </c>
      <c r="L45" s="22">
        <f t="shared" ca="1" si="4"/>
        <v>0</v>
      </c>
      <c r="M45" s="22">
        <f t="shared" ca="1" si="4"/>
        <v>0</v>
      </c>
      <c r="N45" s="22">
        <f t="shared" ca="1" si="4"/>
        <v>0</v>
      </c>
      <c r="O45" s="22">
        <f t="shared" ca="1" si="4"/>
        <v>0</v>
      </c>
      <c r="P45" s="22">
        <f t="shared" ca="1" si="4"/>
        <v>0</v>
      </c>
      <c r="Q45" s="22">
        <f t="shared" ca="1" si="4"/>
        <v>0</v>
      </c>
      <c r="R45" s="23">
        <f t="shared" ca="1" si="5"/>
        <v>192389.62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123.30000000000018</v>
      </c>
      <c r="E46" s="22">
        <f t="shared" ca="1" si="4"/>
        <v>1230668.78</v>
      </c>
      <c r="F46" s="22">
        <f t="shared" ca="1" si="4"/>
        <v>0</v>
      </c>
      <c r="G46" s="22">
        <f t="shared" ca="1" si="4"/>
        <v>0</v>
      </c>
      <c r="H46" s="22">
        <f t="shared" ca="1" si="4"/>
        <v>0</v>
      </c>
      <c r="I46" s="22">
        <f t="shared" ca="1" si="4"/>
        <v>0</v>
      </c>
      <c r="J46" s="22">
        <f t="shared" ca="1" si="4"/>
        <v>0</v>
      </c>
      <c r="K46" s="22">
        <f t="shared" ca="1" si="4"/>
        <v>0</v>
      </c>
      <c r="L46" s="22">
        <f t="shared" ca="1" si="4"/>
        <v>0</v>
      </c>
      <c r="M46" s="22">
        <f t="shared" ca="1" si="4"/>
        <v>0</v>
      </c>
      <c r="N46" s="22">
        <f t="shared" ca="1" si="4"/>
        <v>0</v>
      </c>
      <c r="O46" s="22">
        <f t="shared" ca="1" si="4"/>
        <v>0</v>
      </c>
      <c r="P46" s="22">
        <f t="shared" ca="1" si="4"/>
        <v>0</v>
      </c>
      <c r="Q46" s="22">
        <f t="shared" ca="1" si="4"/>
        <v>0</v>
      </c>
      <c r="R46" s="23">
        <f t="shared" ca="1" si="5"/>
        <v>1230792.08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2">
        <f t="shared" ca="1" si="4"/>
        <v>0</v>
      </c>
      <c r="G47" s="22">
        <f t="shared" ca="1" si="4"/>
        <v>0</v>
      </c>
      <c r="H47" s="22">
        <f t="shared" ca="1" si="4"/>
        <v>0</v>
      </c>
      <c r="I47" s="22">
        <f t="shared" ca="1" si="4"/>
        <v>0</v>
      </c>
      <c r="J47" s="22">
        <f t="shared" ca="1" si="4"/>
        <v>0</v>
      </c>
      <c r="K47" s="22">
        <f t="shared" ca="1" si="4"/>
        <v>0</v>
      </c>
      <c r="L47" s="22">
        <f t="shared" ca="1" si="4"/>
        <v>0</v>
      </c>
      <c r="M47" s="22">
        <f t="shared" ca="1" si="4"/>
        <v>0</v>
      </c>
      <c r="N47" s="22">
        <f t="shared" ca="1" si="4"/>
        <v>0</v>
      </c>
      <c r="O47" s="22">
        <f t="shared" ca="1" si="4"/>
        <v>0</v>
      </c>
      <c r="P47" s="22">
        <f t="shared" ca="1" si="4"/>
        <v>0</v>
      </c>
      <c r="Q47" s="22">
        <f t="shared" ca="1" si="4"/>
        <v>0</v>
      </c>
      <c r="R47" s="23">
        <f t="shared" ca="1" si="5"/>
        <v>0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2">
        <f t="shared" ca="1" si="4"/>
        <v>0</v>
      </c>
      <c r="G48" s="22">
        <f t="shared" ca="1" si="4"/>
        <v>0</v>
      </c>
      <c r="H48" s="22">
        <f t="shared" ca="1" si="4"/>
        <v>0</v>
      </c>
      <c r="I48" s="22">
        <f t="shared" ca="1" si="4"/>
        <v>0</v>
      </c>
      <c r="J48" s="22">
        <f t="shared" ca="1" si="4"/>
        <v>0</v>
      </c>
      <c r="K48" s="22">
        <f t="shared" ca="1" si="4"/>
        <v>0</v>
      </c>
      <c r="L48" s="22">
        <f t="shared" ca="1" si="4"/>
        <v>0</v>
      </c>
      <c r="M48" s="22">
        <f t="shared" ca="1" si="4"/>
        <v>0</v>
      </c>
      <c r="N48" s="22">
        <f t="shared" ca="1" si="4"/>
        <v>0</v>
      </c>
      <c r="O48" s="22">
        <f t="shared" ca="1" si="4"/>
        <v>0</v>
      </c>
      <c r="P48" s="22">
        <f t="shared" ca="1" si="4"/>
        <v>0</v>
      </c>
      <c r="Q48" s="22">
        <f t="shared" ca="1" si="4"/>
        <v>0</v>
      </c>
      <c r="R48" s="23">
        <f t="shared" ca="1" si="5"/>
        <v>0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2812.5</v>
      </c>
      <c r="E49" s="22">
        <f t="shared" ca="1" si="4"/>
        <v>9804.8799999999992</v>
      </c>
      <c r="F49" s="22">
        <f t="shared" ca="1" si="4"/>
        <v>597.66</v>
      </c>
      <c r="G49" s="22">
        <f t="shared" ca="1" si="4"/>
        <v>15.63</v>
      </c>
      <c r="H49" s="22">
        <f t="shared" ca="1" si="4"/>
        <v>0</v>
      </c>
      <c r="I49" s="22">
        <f t="shared" ca="1" si="4"/>
        <v>0</v>
      </c>
      <c r="J49" s="22">
        <f t="shared" ca="1" si="4"/>
        <v>119077.25845806944</v>
      </c>
      <c r="K49" s="22">
        <f t="shared" ca="1" si="4"/>
        <v>0</v>
      </c>
      <c r="L49" s="22">
        <f t="shared" ca="1" si="4"/>
        <v>0</v>
      </c>
      <c r="M49" s="22">
        <f t="shared" ca="1" si="4"/>
        <v>0</v>
      </c>
      <c r="N49" s="22">
        <f t="shared" ca="1" si="4"/>
        <v>0</v>
      </c>
      <c r="O49" s="22">
        <f t="shared" ca="1" si="4"/>
        <v>0</v>
      </c>
      <c r="P49" s="22">
        <f t="shared" ca="1" si="4"/>
        <v>0</v>
      </c>
      <c r="Q49" s="22">
        <f t="shared" ca="1" si="4"/>
        <v>0</v>
      </c>
      <c r="R49" s="23">
        <f t="shared" ca="1" si="5"/>
        <v>132307.92845806945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2">
        <f t="shared" ca="1" si="4"/>
        <v>0</v>
      </c>
      <c r="G50" s="22">
        <f t="shared" ca="1" si="4"/>
        <v>0</v>
      </c>
      <c r="H50" s="22">
        <f t="shared" ca="1" si="4"/>
        <v>0</v>
      </c>
      <c r="I50" s="22">
        <f t="shared" ca="1" si="4"/>
        <v>0</v>
      </c>
      <c r="J50" s="22">
        <f t="shared" ca="1" si="4"/>
        <v>61545.64</v>
      </c>
      <c r="K50" s="22">
        <f t="shared" ca="1" si="4"/>
        <v>0</v>
      </c>
      <c r="L50" s="22">
        <f t="shared" ca="1" si="4"/>
        <v>0</v>
      </c>
      <c r="M50" s="22">
        <f t="shared" ca="1" si="4"/>
        <v>0</v>
      </c>
      <c r="N50" s="22">
        <f t="shared" ca="1" si="4"/>
        <v>0</v>
      </c>
      <c r="O50" s="22">
        <f t="shared" ca="1" si="4"/>
        <v>0</v>
      </c>
      <c r="P50" s="22">
        <f t="shared" ca="1" si="4"/>
        <v>0</v>
      </c>
      <c r="Q50" s="22">
        <f t="shared" ca="1" si="4"/>
        <v>0</v>
      </c>
      <c r="R50" s="23">
        <f t="shared" ca="1" si="5"/>
        <v>61545.64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2">
        <f t="shared" ca="1" si="4"/>
        <v>0</v>
      </c>
      <c r="G51" s="22">
        <f t="shared" ca="1" si="4"/>
        <v>0</v>
      </c>
      <c r="H51" s="22">
        <f t="shared" ca="1" si="4"/>
        <v>0</v>
      </c>
      <c r="I51" s="22">
        <f t="shared" ca="1" si="4"/>
        <v>0</v>
      </c>
      <c r="J51" s="22">
        <f t="shared" ca="1" si="4"/>
        <v>117456.68</v>
      </c>
      <c r="K51" s="22">
        <f t="shared" ca="1" si="4"/>
        <v>0</v>
      </c>
      <c r="L51" s="22">
        <f t="shared" ca="1" si="4"/>
        <v>0</v>
      </c>
      <c r="M51" s="22">
        <f t="shared" ca="1" si="4"/>
        <v>0</v>
      </c>
      <c r="N51" s="22">
        <f t="shared" ca="1" si="4"/>
        <v>0</v>
      </c>
      <c r="O51" s="22">
        <f t="shared" ca="1" si="4"/>
        <v>0</v>
      </c>
      <c r="P51" s="22">
        <f t="shared" ca="1" si="4"/>
        <v>0</v>
      </c>
      <c r="Q51" s="22">
        <f t="shared" ca="1" si="4"/>
        <v>0</v>
      </c>
      <c r="R51" s="23">
        <f t="shared" ca="1" si="5"/>
        <v>117456.68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6354</v>
      </c>
      <c r="E52" s="22">
        <f t="shared" ca="1" si="4"/>
        <v>-7425520</v>
      </c>
      <c r="F52" s="22">
        <f t="shared" ca="1" si="4"/>
        <v>0</v>
      </c>
      <c r="G52" s="22">
        <f t="shared" ca="1" si="4"/>
        <v>0</v>
      </c>
      <c r="H52" s="22">
        <f t="shared" ca="1" si="4"/>
        <v>0</v>
      </c>
      <c r="I52" s="22">
        <f t="shared" ca="1" si="4"/>
        <v>0</v>
      </c>
      <c r="J52" s="22">
        <f t="shared" ca="1" si="4"/>
        <v>0</v>
      </c>
      <c r="K52" s="22">
        <f t="shared" ca="1" si="4"/>
        <v>0</v>
      </c>
      <c r="L52" s="22">
        <f t="shared" ca="1" si="4"/>
        <v>0</v>
      </c>
      <c r="M52" s="22">
        <f t="shared" ca="1" si="4"/>
        <v>0</v>
      </c>
      <c r="N52" s="22">
        <f t="shared" ca="1" si="4"/>
        <v>0</v>
      </c>
      <c r="O52" s="22">
        <f t="shared" ca="1" si="4"/>
        <v>0</v>
      </c>
      <c r="P52" s="22">
        <f t="shared" ca="1" si="4"/>
        <v>0</v>
      </c>
      <c r="Q52" s="22">
        <f t="shared" ca="1" si="4"/>
        <v>0</v>
      </c>
      <c r="R52" s="23">
        <f t="shared" ref="R52" ca="1" si="6">+SUM(D52:Q52)</f>
        <v>-7419166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2">
        <f t="shared" ca="1" si="4"/>
        <v>0</v>
      </c>
      <c r="G53" s="22">
        <f t="shared" ca="1" si="4"/>
        <v>0</v>
      </c>
      <c r="H53" s="22">
        <f t="shared" ca="1" si="4"/>
        <v>0</v>
      </c>
      <c r="I53" s="22">
        <f t="shared" ca="1" si="4"/>
        <v>0</v>
      </c>
      <c r="J53" s="22">
        <f t="shared" ca="1" si="4"/>
        <v>0</v>
      </c>
      <c r="K53" s="22">
        <f t="shared" ca="1" si="4"/>
        <v>0</v>
      </c>
      <c r="L53" s="22">
        <f t="shared" ca="1" si="4"/>
        <v>0</v>
      </c>
      <c r="M53" s="22">
        <f t="shared" ca="1" si="4"/>
        <v>0</v>
      </c>
      <c r="N53" s="22">
        <f t="shared" ca="1" si="4"/>
        <v>0</v>
      </c>
      <c r="O53" s="22">
        <f t="shared" ca="1" si="4"/>
        <v>0</v>
      </c>
      <c r="P53" s="22">
        <f t="shared" ca="1" si="4"/>
        <v>0</v>
      </c>
      <c r="Q53" s="22">
        <f t="shared" ca="1" si="4"/>
        <v>0</v>
      </c>
      <c r="R53" s="23">
        <f t="shared" ref="R53:R55" ca="1" si="7">+SUM(D53:Q53)</f>
        <v>0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2">
        <f t="shared" ca="1" si="4"/>
        <v>0</v>
      </c>
      <c r="G54" s="22">
        <f t="shared" ca="1" si="4"/>
        <v>0</v>
      </c>
      <c r="H54" s="22">
        <f t="shared" ca="1" si="4"/>
        <v>0</v>
      </c>
      <c r="I54" s="22">
        <f t="shared" ca="1" si="4"/>
        <v>0</v>
      </c>
      <c r="J54" s="22">
        <f t="shared" ca="1" si="4"/>
        <v>0</v>
      </c>
      <c r="K54" s="22">
        <f t="shared" ca="1" si="4"/>
        <v>0</v>
      </c>
      <c r="L54" s="22">
        <f t="shared" ca="1" si="4"/>
        <v>0</v>
      </c>
      <c r="M54" s="22">
        <f t="shared" ca="1" si="4"/>
        <v>0</v>
      </c>
      <c r="N54" s="22">
        <f t="shared" ca="1" si="4"/>
        <v>0</v>
      </c>
      <c r="O54" s="22">
        <f t="shared" ca="1" si="4"/>
        <v>0</v>
      </c>
      <c r="P54" s="22">
        <f t="shared" ca="1" si="4"/>
        <v>0</v>
      </c>
      <c r="Q54" s="22">
        <f t="shared" ca="1" si="4"/>
        <v>0</v>
      </c>
      <c r="R54" s="23">
        <f t="shared" ca="1" si="7"/>
        <v>0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Q70" ca="1" si="8">IFERROR(INDIRECT("'"&amp;$B$2&amp;"'!"&amp;ADDRESS(MATCH($B55,INDIRECT("'"&amp;$B$2&amp;"'!$B$1:$B$1095"),0),MATCH(D$5,INDIRECT("'"&amp;$B$2&amp;"'!5:5"),0))),0)</f>
        <v>0</v>
      </c>
      <c r="E55" s="22">
        <f t="shared" ca="1" si="8"/>
        <v>0</v>
      </c>
      <c r="F55" s="22">
        <f t="shared" ca="1" si="8"/>
        <v>0</v>
      </c>
      <c r="G55" s="22">
        <f t="shared" ca="1" si="8"/>
        <v>0</v>
      </c>
      <c r="H55" s="22">
        <f t="shared" ca="1" si="8"/>
        <v>0</v>
      </c>
      <c r="I55" s="22">
        <f t="shared" ca="1" si="8"/>
        <v>0</v>
      </c>
      <c r="J55" s="22">
        <f t="shared" ca="1" si="8"/>
        <v>0</v>
      </c>
      <c r="K55" s="22">
        <f t="shared" ca="1" si="8"/>
        <v>0</v>
      </c>
      <c r="L55" s="22">
        <f t="shared" ca="1" si="8"/>
        <v>0</v>
      </c>
      <c r="M55" s="22">
        <f t="shared" ca="1" si="8"/>
        <v>0</v>
      </c>
      <c r="N55" s="22">
        <f t="shared" ca="1" si="8"/>
        <v>0</v>
      </c>
      <c r="O55" s="22">
        <f t="shared" ca="1" si="8"/>
        <v>0</v>
      </c>
      <c r="P55" s="22">
        <f t="shared" ca="1" si="8"/>
        <v>0</v>
      </c>
      <c r="Q55" s="22">
        <f t="shared" ca="1" si="8"/>
        <v>0</v>
      </c>
      <c r="R55" s="23">
        <f t="shared" ca="1" si="7"/>
        <v>0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8"/>
        <v>0</v>
      </c>
      <c r="E56" s="22">
        <f t="shared" ca="1" si="8"/>
        <v>0</v>
      </c>
      <c r="F56" s="22">
        <f t="shared" ca="1" si="8"/>
        <v>0</v>
      </c>
      <c r="G56" s="22">
        <f t="shared" ca="1" si="8"/>
        <v>0</v>
      </c>
      <c r="H56" s="22">
        <f t="shared" ca="1" si="8"/>
        <v>0</v>
      </c>
      <c r="I56" s="22">
        <f t="shared" ca="1" si="8"/>
        <v>0</v>
      </c>
      <c r="J56" s="22">
        <f t="shared" ca="1" si="8"/>
        <v>0</v>
      </c>
      <c r="K56" s="22">
        <f t="shared" ca="1" si="8"/>
        <v>0</v>
      </c>
      <c r="L56" s="22">
        <f t="shared" ca="1" si="8"/>
        <v>0</v>
      </c>
      <c r="M56" s="22">
        <f t="shared" ca="1" si="8"/>
        <v>0</v>
      </c>
      <c r="N56" s="22">
        <f t="shared" ca="1" si="8"/>
        <v>0</v>
      </c>
      <c r="O56" s="22">
        <f t="shared" ca="1" si="8"/>
        <v>0</v>
      </c>
      <c r="P56" s="22">
        <f t="shared" ca="1" si="8"/>
        <v>0</v>
      </c>
      <c r="Q56" s="22">
        <f t="shared" ca="1" si="8"/>
        <v>0</v>
      </c>
      <c r="R56" s="23">
        <f t="shared" ref="R56:R64" ca="1" si="9">+SUM(D56:Q56)</f>
        <v>0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8"/>
        <v>0</v>
      </c>
      <c r="E57" s="22">
        <f t="shared" ca="1" si="8"/>
        <v>0</v>
      </c>
      <c r="F57" s="22">
        <f t="shared" ca="1" si="8"/>
        <v>0</v>
      </c>
      <c r="G57" s="22">
        <f t="shared" ca="1" si="8"/>
        <v>0</v>
      </c>
      <c r="H57" s="22">
        <f t="shared" ca="1" si="8"/>
        <v>0</v>
      </c>
      <c r="I57" s="22">
        <f t="shared" ca="1" si="8"/>
        <v>0</v>
      </c>
      <c r="J57" s="22">
        <f t="shared" ca="1" si="8"/>
        <v>0</v>
      </c>
      <c r="K57" s="22">
        <f t="shared" ca="1" si="8"/>
        <v>0</v>
      </c>
      <c r="L57" s="22">
        <f t="shared" ca="1" si="8"/>
        <v>0</v>
      </c>
      <c r="M57" s="22">
        <f t="shared" ca="1" si="8"/>
        <v>0</v>
      </c>
      <c r="N57" s="22">
        <f t="shared" ca="1" si="8"/>
        <v>0</v>
      </c>
      <c r="O57" s="22">
        <f t="shared" ca="1" si="8"/>
        <v>0</v>
      </c>
      <c r="P57" s="22">
        <f t="shared" ca="1" si="8"/>
        <v>0</v>
      </c>
      <c r="Q57" s="22">
        <f t="shared" ca="1" si="8"/>
        <v>0</v>
      </c>
      <c r="R57" s="23">
        <f t="shared" ca="1" si="9"/>
        <v>0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8"/>
        <v>0</v>
      </c>
      <c r="E58" s="22">
        <f t="shared" ca="1" si="8"/>
        <v>0</v>
      </c>
      <c r="F58" s="22">
        <f t="shared" ca="1" si="8"/>
        <v>0</v>
      </c>
      <c r="G58" s="22">
        <f t="shared" ca="1" si="8"/>
        <v>0</v>
      </c>
      <c r="H58" s="22">
        <f t="shared" ca="1" si="8"/>
        <v>0</v>
      </c>
      <c r="I58" s="22">
        <f t="shared" ca="1" si="8"/>
        <v>0</v>
      </c>
      <c r="J58" s="22">
        <f t="shared" ca="1" si="8"/>
        <v>0</v>
      </c>
      <c r="K58" s="22">
        <f t="shared" ca="1" si="8"/>
        <v>0</v>
      </c>
      <c r="L58" s="22">
        <f t="shared" ca="1" si="8"/>
        <v>0</v>
      </c>
      <c r="M58" s="22">
        <f t="shared" ca="1" si="8"/>
        <v>0</v>
      </c>
      <c r="N58" s="22">
        <f t="shared" ca="1" si="8"/>
        <v>0</v>
      </c>
      <c r="O58" s="22">
        <f t="shared" ca="1" si="8"/>
        <v>0</v>
      </c>
      <c r="P58" s="22">
        <f t="shared" ca="1" si="8"/>
        <v>0</v>
      </c>
      <c r="Q58" s="22">
        <f t="shared" ca="1" si="8"/>
        <v>0</v>
      </c>
      <c r="R58" s="23">
        <f t="shared" ca="1" si="9"/>
        <v>0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8"/>
        <v>0</v>
      </c>
      <c r="E59" s="22">
        <f t="shared" ca="1" si="8"/>
        <v>0</v>
      </c>
      <c r="F59" s="22">
        <f t="shared" ca="1" si="8"/>
        <v>0</v>
      </c>
      <c r="G59" s="22">
        <f t="shared" ca="1" si="8"/>
        <v>0</v>
      </c>
      <c r="H59" s="22">
        <f t="shared" ca="1" si="8"/>
        <v>0</v>
      </c>
      <c r="I59" s="22">
        <f t="shared" ca="1" si="8"/>
        <v>0</v>
      </c>
      <c r="J59" s="22">
        <f t="shared" ca="1" si="8"/>
        <v>0</v>
      </c>
      <c r="K59" s="22">
        <f t="shared" ca="1" si="8"/>
        <v>0</v>
      </c>
      <c r="L59" s="22">
        <f t="shared" ca="1" si="8"/>
        <v>0</v>
      </c>
      <c r="M59" s="22">
        <f t="shared" ca="1" si="8"/>
        <v>0</v>
      </c>
      <c r="N59" s="22">
        <f t="shared" ca="1" si="8"/>
        <v>0</v>
      </c>
      <c r="O59" s="22">
        <f t="shared" ca="1" si="8"/>
        <v>0</v>
      </c>
      <c r="P59" s="22">
        <f t="shared" ca="1" si="8"/>
        <v>0</v>
      </c>
      <c r="Q59" s="22">
        <f t="shared" ca="1" si="8"/>
        <v>0</v>
      </c>
      <c r="R59" s="23">
        <f t="shared" ca="1" si="9"/>
        <v>0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8"/>
        <v>0</v>
      </c>
      <c r="E60" s="22">
        <f t="shared" ca="1" si="8"/>
        <v>0</v>
      </c>
      <c r="F60" s="22">
        <f t="shared" ca="1" si="8"/>
        <v>0</v>
      </c>
      <c r="G60" s="22">
        <f t="shared" ca="1" si="8"/>
        <v>0</v>
      </c>
      <c r="H60" s="22">
        <f t="shared" ca="1" si="8"/>
        <v>0</v>
      </c>
      <c r="I60" s="22">
        <f t="shared" ca="1" si="8"/>
        <v>0</v>
      </c>
      <c r="J60" s="22">
        <f t="shared" ca="1" si="8"/>
        <v>0</v>
      </c>
      <c r="K60" s="22">
        <f t="shared" ca="1" si="8"/>
        <v>0</v>
      </c>
      <c r="L60" s="22">
        <f t="shared" ca="1" si="8"/>
        <v>0</v>
      </c>
      <c r="M60" s="22">
        <f t="shared" ca="1" si="8"/>
        <v>0</v>
      </c>
      <c r="N60" s="22">
        <f t="shared" ca="1" si="8"/>
        <v>0</v>
      </c>
      <c r="O60" s="22">
        <f t="shared" ca="1" si="8"/>
        <v>0</v>
      </c>
      <c r="P60" s="22">
        <f t="shared" ca="1" si="8"/>
        <v>0</v>
      </c>
      <c r="Q60" s="22">
        <f t="shared" ca="1" si="8"/>
        <v>0</v>
      </c>
      <c r="R60" s="23">
        <f t="shared" ca="1" si="9"/>
        <v>0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8"/>
        <v>0</v>
      </c>
      <c r="E61" s="22">
        <f t="shared" ca="1" si="8"/>
        <v>0</v>
      </c>
      <c r="F61" s="22">
        <f t="shared" ca="1" si="8"/>
        <v>0</v>
      </c>
      <c r="G61" s="22">
        <f t="shared" ca="1" si="8"/>
        <v>0</v>
      </c>
      <c r="H61" s="22">
        <f t="shared" ca="1" si="8"/>
        <v>0</v>
      </c>
      <c r="I61" s="22">
        <f t="shared" ca="1" si="8"/>
        <v>0</v>
      </c>
      <c r="J61" s="22">
        <f t="shared" ca="1" si="8"/>
        <v>0</v>
      </c>
      <c r="K61" s="22">
        <f t="shared" ca="1" si="8"/>
        <v>0</v>
      </c>
      <c r="L61" s="22">
        <f t="shared" ca="1" si="8"/>
        <v>0</v>
      </c>
      <c r="M61" s="22">
        <f t="shared" ca="1" si="8"/>
        <v>0</v>
      </c>
      <c r="N61" s="22">
        <f t="shared" ca="1" si="8"/>
        <v>0</v>
      </c>
      <c r="O61" s="22">
        <f t="shared" ca="1" si="8"/>
        <v>0</v>
      </c>
      <c r="P61" s="22">
        <f t="shared" ca="1" si="8"/>
        <v>0</v>
      </c>
      <c r="Q61" s="22">
        <f t="shared" ca="1" si="8"/>
        <v>0</v>
      </c>
      <c r="R61" s="23">
        <f t="shared" ca="1" si="9"/>
        <v>0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8"/>
        <v>0</v>
      </c>
      <c r="E62" s="22">
        <f t="shared" ca="1" si="8"/>
        <v>0</v>
      </c>
      <c r="F62" s="22">
        <f t="shared" ca="1" si="8"/>
        <v>0</v>
      </c>
      <c r="G62" s="22">
        <f t="shared" ca="1" si="8"/>
        <v>0</v>
      </c>
      <c r="H62" s="22">
        <f t="shared" ca="1" si="8"/>
        <v>0</v>
      </c>
      <c r="I62" s="22">
        <f t="shared" ca="1" si="8"/>
        <v>0</v>
      </c>
      <c r="J62" s="22">
        <f t="shared" ca="1" si="8"/>
        <v>0</v>
      </c>
      <c r="K62" s="22">
        <f t="shared" ca="1" si="8"/>
        <v>0</v>
      </c>
      <c r="L62" s="22">
        <f t="shared" ca="1" si="8"/>
        <v>0</v>
      </c>
      <c r="M62" s="22">
        <f t="shared" ca="1" si="8"/>
        <v>0</v>
      </c>
      <c r="N62" s="22">
        <f t="shared" ca="1" si="8"/>
        <v>0</v>
      </c>
      <c r="O62" s="22">
        <f t="shared" ca="1" si="8"/>
        <v>0</v>
      </c>
      <c r="P62" s="22">
        <f t="shared" ca="1" si="8"/>
        <v>0</v>
      </c>
      <c r="Q62" s="22">
        <f t="shared" ca="1" si="8"/>
        <v>0</v>
      </c>
      <c r="R62" s="23">
        <f t="shared" ca="1" si="9"/>
        <v>0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8"/>
        <v>0</v>
      </c>
      <c r="E63" s="22">
        <f t="shared" ca="1" si="8"/>
        <v>0</v>
      </c>
      <c r="F63" s="22">
        <f t="shared" ca="1" si="8"/>
        <v>0</v>
      </c>
      <c r="G63" s="22">
        <f t="shared" ca="1" si="8"/>
        <v>0</v>
      </c>
      <c r="H63" s="22">
        <f t="shared" ca="1" si="8"/>
        <v>0</v>
      </c>
      <c r="I63" s="22">
        <f t="shared" ca="1" si="8"/>
        <v>0</v>
      </c>
      <c r="J63" s="22">
        <f t="shared" ca="1" si="8"/>
        <v>0</v>
      </c>
      <c r="K63" s="22">
        <f t="shared" ca="1" si="8"/>
        <v>0</v>
      </c>
      <c r="L63" s="22">
        <f t="shared" ca="1" si="8"/>
        <v>0</v>
      </c>
      <c r="M63" s="22">
        <f t="shared" ca="1" si="8"/>
        <v>0</v>
      </c>
      <c r="N63" s="22">
        <f t="shared" ca="1" si="8"/>
        <v>0</v>
      </c>
      <c r="O63" s="22">
        <f t="shared" ca="1" si="8"/>
        <v>0</v>
      </c>
      <c r="P63" s="22">
        <f t="shared" ca="1" si="8"/>
        <v>0</v>
      </c>
      <c r="Q63" s="22">
        <f t="shared" ca="1" si="8"/>
        <v>0</v>
      </c>
      <c r="R63" s="23">
        <f t="shared" ca="1" si="9"/>
        <v>0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8"/>
        <v>0</v>
      </c>
      <c r="E64" s="22">
        <f t="shared" ca="1" si="8"/>
        <v>0</v>
      </c>
      <c r="F64" s="22">
        <f t="shared" ca="1" si="8"/>
        <v>0</v>
      </c>
      <c r="G64" s="22">
        <f t="shared" ca="1" si="8"/>
        <v>0</v>
      </c>
      <c r="H64" s="22">
        <f t="shared" ca="1" si="8"/>
        <v>0</v>
      </c>
      <c r="I64" s="22">
        <f t="shared" ca="1" si="8"/>
        <v>0</v>
      </c>
      <c r="J64" s="22">
        <f t="shared" ca="1" si="8"/>
        <v>0</v>
      </c>
      <c r="K64" s="22">
        <f t="shared" ca="1" si="8"/>
        <v>0</v>
      </c>
      <c r="L64" s="22">
        <f t="shared" ca="1" si="8"/>
        <v>0</v>
      </c>
      <c r="M64" s="22">
        <f t="shared" ca="1" si="8"/>
        <v>0</v>
      </c>
      <c r="N64" s="22">
        <f t="shared" ca="1" si="8"/>
        <v>0</v>
      </c>
      <c r="O64" s="22">
        <f t="shared" ca="1" si="8"/>
        <v>0</v>
      </c>
      <c r="P64" s="22">
        <f t="shared" ca="1" si="8"/>
        <v>0</v>
      </c>
      <c r="Q64" s="22">
        <f t="shared" ca="1" si="8"/>
        <v>0</v>
      </c>
      <c r="R64" s="23">
        <f t="shared" ca="1" si="9"/>
        <v>0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8"/>
        <v>0</v>
      </c>
      <c r="E65" s="22">
        <f t="shared" ca="1" si="8"/>
        <v>0</v>
      </c>
      <c r="F65" s="22">
        <f t="shared" ca="1" si="8"/>
        <v>0</v>
      </c>
      <c r="G65" s="22">
        <f t="shared" ca="1" si="8"/>
        <v>0</v>
      </c>
      <c r="H65" s="22">
        <f t="shared" ca="1" si="8"/>
        <v>0</v>
      </c>
      <c r="I65" s="22">
        <f t="shared" ca="1" si="8"/>
        <v>0</v>
      </c>
      <c r="J65" s="22">
        <f t="shared" ca="1" si="8"/>
        <v>0</v>
      </c>
      <c r="K65" s="22">
        <f t="shared" ca="1" si="8"/>
        <v>0</v>
      </c>
      <c r="L65" s="22">
        <f t="shared" ca="1" si="8"/>
        <v>0</v>
      </c>
      <c r="M65" s="22">
        <f t="shared" ca="1" si="8"/>
        <v>0</v>
      </c>
      <c r="N65" s="22">
        <f t="shared" ca="1" si="8"/>
        <v>0</v>
      </c>
      <c r="O65" s="22">
        <f t="shared" ca="1" si="8"/>
        <v>0</v>
      </c>
      <c r="P65" s="22">
        <f t="shared" ca="1" si="8"/>
        <v>0</v>
      </c>
      <c r="Q65" s="22">
        <f t="shared" ca="1" si="8"/>
        <v>0</v>
      </c>
      <c r="R65" s="23">
        <f t="shared" ref="R65:R72" ca="1" si="10">+SUM(D65:Q65)</f>
        <v>0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8"/>
        <v>0</v>
      </c>
      <c r="E66" s="22">
        <f t="shared" ca="1" si="8"/>
        <v>0</v>
      </c>
      <c r="F66" s="22">
        <f t="shared" ca="1" si="8"/>
        <v>0</v>
      </c>
      <c r="G66" s="22">
        <f t="shared" ca="1" si="8"/>
        <v>0</v>
      </c>
      <c r="H66" s="22">
        <f t="shared" ca="1" si="8"/>
        <v>0</v>
      </c>
      <c r="I66" s="22">
        <f t="shared" ca="1" si="8"/>
        <v>0</v>
      </c>
      <c r="J66" s="22">
        <f t="shared" ca="1" si="8"/>
        <v>0</v>
      </c>
      <c r="K66" s="22">
        <f t="shared" ca="1" si="8"/>
        <v>0</v>
      </c>
      <c r="L66" s="22">
        <f t="shared" ca="1" si="8"/>
        <v>0</v>
      </c>
      <c r="M66" s="22">
        <f t="shared" ca="1" si="8"/>
        <v>0</v>
      </c>
      <c r="N66" s="22">
        <f t="shared" ca="1" si="8"/>
        <v>0</v>
      </c>
      <c r="O66" s="22">
        <f t="shared" ca="1" si="8"/>
        <v>0</v>
      </c>
      <c r="P66" s="22">
        <f t="shared" ca="1" si="8"/>
        <v>0</v>
      </c>
      <c r="Q66" s="22">
        <f t="shared" ca="1" si="8"/>
        <v>0</v>
      </c>
      <c r="R66" s="23">
        <f t="shared" ca="1" si="10"/>
        <v>0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8"/>
        <v>0</v>
      </c>
      <c r="E67" s="22">
        <f t="shared" ca="1" si="8"/>
        <v>0</v>
      </c>
      <c r="F67" s="22">
        <f t="shared" ca="1" si="8"/>
        <v>0</v>
      </c>
      <c r="G67" s="22">
        <f t="shared" ca="1" si="8"/>
        <v>0</v>
      </c>
      <c r="H67" s="22">
        <f t="shared" ca="1" si="8"/>
        <v>0</v>
      </c>
      <c r="I67" s="22">
        <f t="shared" ca="1" si="8"/>
        <v>0</v>
      </c>
      <c r="J67" s="22">
        <f t="shared" ca="1" si="8"/>
        <v>0</v>
      </c>
      <c r="K67" s="22">
        <f t="shared" ca="1" si="8"/>
        <v>0</v>
      </c>
      <c r="L67" s="22">
        <f t="shared" ca="1" si="8"/>
        <v>0</v>
      </c>
      <c r="M67" s="22">
        <f t="shared" ca="1" si="8"/>
        <v>0</v>
      </c>
      <c r="N67" s="22">
        <f t="shared" ca="1" si="8"/>
        <v>0</v>
      </c>
      <c r="O67" s="22">
        <f t="shared" ca="1" si="8"/>
        <v>0</v>
      </c>
      <c r="P67" s="22">
        <f t="shared" ca="1" si="8"/>
        <v>0</v>
      </c>
      <c r="Q67" s="22">
        <f t="shared" ca="1" si="8"/>
        <v>0</v>
      </c>
      <c r="R67" s="23">
        <f t="shared" ca="1" si="10"/>
        <v>0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8"/>
        <v>0</v>
      </c>
      <c r="E68" s="22">
        <f t="shared" ca="1" si="8"/>
        <v>0</v>
      </c>
      <c r="F68" s="22">
        <f t="shared" ca="1" si="8"/>
        <v>0</v>
      </c>
      <c r="G68" s="22">
        <f t="shared" ca="1" si="8"/>
        <v>0</v>
      </c>
      <c r="H68" s="22">
        <f t="shared" ca="1" si="8"/>
        <v>0</v>
      </c>
      <c r="I68" s="22">
        <f t="shared" ca="1" si="8"/>
        <v>0</v>
      </c>
      <c r="J68" s="22">
        <f t="shared" ca="1" si="8"/>
        <v>0</v>
      </c>
      <c r="K68" s="22">
        <f t="shared" ca="1" si="8"/>
        <v>0</v>
      </c>
      <c r="L68" s="22">
        <f t="shared" ca="1" si="8"/>
        <v>0</v>
      </c>
      <c r="M68" s="22">
        <f t="shared" ca="1" si="8"/>
        <v>0</v>
      </c>
      <c r="N68" s="22">
        <f t="shared" ca="1" si="8"/>
        <v>0</v>
      </c>
      <c r="O68" s="22">
        <f t="shared" ca="1" si="8"/>
        <v>0</v>
      </c>
      <c r="P68" s="22">
        <f t="shared" ca="1" si="8"/>
        <v>0</v>
      </c>
      <c r="Q68" s="22">
        <f t="shared" ca="1" si="8"/>
        <v>0</v>
      </c>
      <c r="R68" s="23">
        <f t="shared" ca="1" si="10"/>
        <v>0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8"/>
        <v>0</v>
      </c>
      <c r="E69" s="22">
        <f t="shared" ca="1" si="8"/>
        <v>0</v>
      </c>
      <c r="F69" s="22">
        <f t="shared" ca="1" si="8"/>
        <v>0</v>
      </c>
      <c r="G69" s="22">
        <f t="shared" ca="1" si="8"/>
        <v>0</v>
      </c>
      <c r="H69" s="22">
        <f t="shared" ca="1" si="8"/>
        <v>0</v>
      </c>
      <c r="I69" s="22">
        <f t="shared" ca="1" si="8"/>
        <v>0</v>
      </c>
      <c r="J69" s="22">
        <f t="shared" ca="1" si="8"/>
        <v>0</v>
      </c>
      <c r="K69" s="22">
        <f t="shared" ca="1" si="8"/>
        <v>0</v>
      </c>
      <c r="L69" s="22">
        <f t="shared" ca="1" si="8"/>
        <v>0</v>
      </c>
      <c r="M69" s="22">
        <f t="shared" ca="1" si="8"/>
        <v>0</v>
      </c>
      <c r="N69" s="22">
        <f t="shared" ca="1" si="8"/>
        <v>0</v>
      </c>
      <c r="O69" s="22">
        <f t="shared" ca="1" si="8"/>
        <v>0</v>
      </c>
      <c r="P69" s="22">
        <f t="shared" ca="1" si="8"/>
        <v>0</v>
      </c>
      <c r="Q69" s="22">
        <f t="shared" ca="1" si="8"/>
        <v>0</v>
      </c>
      <c r="R69" s="23">
        <f t="shared" ca="1" si="10"/>
        <v>0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8"/>
        <v>0</v>
      </c>
      <c r="E70" s="22">
        <f t="shared" ca="1" si="8"/>
        <v>0</v>
      </c>
      <c r="F70" s="22">
        <f t="shared" ca="1" si="8"/>
        <v>0</v>
      </c>
      <c r="G70" s="22">
        <f t="shared" ca="1" si="8"/>
        <v>0</v>
      </c>
      <c r="H70" s="22">
        <f t="shared" ca="1" si="8"/>
        <v>0</v>
      </c>
      <c r="I70" s="22">
        <f t="shared" ca="1" si="8"/>
        <v>0</v>
      </c>
      <c r="J70" s="22">
        <f t="shared" ca="1" si="8"/>
        <v>0</v>
      </c>
      <c r="K70" s="22">
        <f t="shared" ca="1" si="8"/>
        <v>0</v>
      </c>
      <c r="L70" s="22">
        <f t="shared" ca="1" si="8"/>
        <v>0</v>
      </c>
      <c r="M70" s="22">
        <f t="shared" ca="1" si="8"/>
        <v>0</v>
      </c>
      <c r="N70" s="22">
        <f t="shared" ca="1" si="8"/>
        <v>0</v>
      </c>
      <c r="O70" s="22">
        <f t="shared" ca="1" si="8"/>
        <v>0</v>
      </c>
      <c r="P70" s="22">
        <f t="shared" ca="1" si="8"/>
        <v>0</v>
      </c>
      <c r="Q70" s="22">
        <f t="shared" ca="1" si="8"/>
        <v>0</v>
      </c>
      <c r="R70" s="23">
        <f t="shared" ca="1" si="10"/>
        <v>0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Q76" ca="1" si="11">IFERROR(INDIRECT("'"&amp;$B$2&amp;"'!"&amp;ADDRESS(MATCH($B71,INDIRECT("'"&amp;$B$2&amp;"'!$B$1:$B$1095"),0),MATCH(D$5,INDIRECT("'"&amp;$B$2&amp;"'!5:5"),0))),0)</f>
        <v>0</v>
      </c>
      <c r="E71" s="22">
        <f t="shared" ca="1" si="11"/>
        <v>0</v>
      </c>
      <c r="F71" s="22">
        <f t="shared" ca="1" si="11"/>
        <v>0</v>
      </c>
      <c r="G71" s="22">
        <f t="shared" ca="1" si="11"/>
        <v>0</v>
      </c>
      <c r="H71" s="22">
        <f t="shared" ca="1" si="11"/>
        <v>0</v>
      </c>
      <c r="I71" s="22">
        <f t="shared" ca="1" si="11"/>
        <v>0</v>
      </c>
      <c r="J71" s="22">
        <f t="shared" ca="1" si="11"/>
        <v>0</v>
      </c>
      <c r="K71" s="22">
        <f t="shared" ca="1" si="11"/>
        <v>0</v>
      </c>
      <c r="L71" s="22">
        <f t="shared" ca="1" si="11"/>
        <v>0</v>
      </c>
      <c r="M71" s="22">
        <f t="shared" ca="1" si="11"/>
        <v>0</v>
      </c>
      <c r="N71" s="22">
        <f t="shared" ca="1" si="11"/>
        <v>0</v>
      </c>
      <c r="O71" s="22">
        <f t="shared" ca="1" si="11"/>
        <v>0</v>
      </c>
      <c r="P71" s="22">
        <f t="shared" ca="1" si="11"/>
        <v>0</v>
      </c>
      <c r="Q71" s="22">
        <f t="shared" ca="1" si="11"/>
        <v>0</v>
      </c>
      <c r="R71" s="23">
        <f t="shared" ca="1" si="10"/>
        <v>0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1"/>
        <v>0</v>
      </c>
      <c r="E72" s="22">
        <f t="shared" ca="1" si="11"/>
        <v>0</v>
      </c>
      <c r="F72" s="22">
        <f t="shared" ca="1" si="11"/>
        <v>0</v>
      </c>
      <c r="G72" s="22">
        <f t="shared" ca="1" si="11"/>
        <v>0</v>
      </c>
      <c r="H72" s="22">
        <f t="shared" ca="1" si="11"/>
        <v>0</v>
      </c>
      <c r="I72" s="22">
        <f t="shared" ca="1" si="11"/>
        <v>0</v>
      </c>
      <c r="J72" s="22">
        <f t="shared" ca="1" si="11"/>
        <v>0</v>
      </c>
      <c r="K72" s="22">
        <f t="shared" ca="1" si="11"/>
        <v>0</v>
      </c>
      <c r="L72" s="22">
        <f t="shared" ca="1" si="11"/>
        <v>0</v>
      </c>
      <c r="M72" s="22">
        <f t="shared" ca="1" si="11"/>
        <v>0</v>
      </c>
      <c r="N72" s="22">
        <f t="shared" ca="1" si="11"/>
        <v>0</v>
      </c>
      <c r="O72" s="22">
        <f t="shared" ca="1" si="11"/>
        <v>0</v>
      </c>
      <c r="P72" s="22">
        <f t="shared" ca="1" si="11"/>
        <v>0</v>
      </c>
      <c r="Q72" s="22">
        <f t="shared" ca="1" si="11"/>
        <v>0</v>
      </c>
      <c r="R72" s="23">
        <f t="shared" ca="1" si="10"/>
        <v>0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1"/>
        <v>0</v>
      </c>
      <c r="E73" s="22">
        <f t="shared" ca="1" si="11"/>
        <v>0</v>
      </c>
      <c r="F73" s="22">
        <f t="shared" ca="1" si="11"/>
        <v>0</v>
      </c>
      <c r="G73" s="22">
        <f t="shared" ca="1" si="11"/>
        <v>0</v>
      </c>
      <c r="H73" s="22">
        <f t="shared" ca="1" si="11"/>
        <v>0</v>
      </c>
      <c r="I73" s="22">
        <f t="shared" ca="1" si="11"/>
        <v>0</v>
      </c>
      <c r="J73" s="22">
        <f t="shared" ca="1" si="11"/>
        <v>0</v>
      </c>
      <c r="K73" s="22">
        <f t="shared" ca="1" si="11"/>
        <v>0</v>
      </c>
      <c r="L73" s="22">
        <f t="shared" ca="1" si="11"/>
        <v>0</v>
      </c>
      <c r="M73" s="22">
        <f t="shared" ca="1" si="11"/>
        <v>0</v>
      </c>
      <c r="N73" s="22">
        <f t="shared" ca="1" si="11"/>
        <v>0</v>
      </c>
      <c r="O73" s="22">
        <f t="shared" ca="1" si="11"/>
        <v>0</v>
      </c>
      <c r="P73" s="22">
        <f t="shared" ca="1" si="11"/>
        <v>0</v>
      </c>
      <c r="Q73" s="22">
        <f t="shared" ca="1" si="11"/>
        <v>0</v>
      </c>
      <c r="R73" s="23">
        <f t="shared" ref="R73:R79" ca="1" si="12">+SUM(D73:Q73)</f>
        <v>0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1"/>
        <v>0</v>
      </c>
      <c r="E74" s="22">
        <f t="shared" ca="1" si="11"/>
        <v>0</v>
      </c>
      <c r="F74" s="22">
        <f t="shared" ca="1" si="11"/>
        <v>0</v>
      </c>
      <c r="G74" s="22">
        <f t="shared" ca="1" si="11"/>
        <v>0</v>
      </c>
      <c r="H74" s="22">
        <f t="shared" ca="1" si="11"/>
        <v>0</v>
      </c>
      <c r="I74" s="22">
        <f t="shared" ca="1" si="11"/>
        <v>0</v>
      </c>
      <c r="J74" s="22">
        <f t="shared" ca="1" si="11"/>
        <v>0</v>
      </c>
      <c r="K74" s="22">
        <f t="shared" ca="1" si="11"/>
        <v>0</v>
      </c>
      <c r="L74" s="22">
        <f t="shared" ca="1" si="11"/>
        <v>0</v>
      </c>
      <c r="M74" s="22">
        <f t="shared" ca="1" si="11"/>
        <v>0</v>
      </c>
      <c r="N74" s="22">
        <f t="shared" ca="1" si="11"/>
        <v>0</v>
      </c>
      <c r="O74" s="22">
        <f t="shared" ca="1" si="11"/>
        <v>0</v>
      </c>
      <c r="P74" s="22">
        <f t="shared" ca="1" si="11"/>
        <v>0</v>
      </c>
      <c r="Q74" s="22">
        <f t="shared" ca="1" si="11"/>
        <v>0</v>
      </c>
      <c r="R74" s="23">
        <f t="shared" ca="1" si="12"/>
        <v>0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1"/>
        <v>0</v>
      </c>
      <c r="E75" s="22">
        <f t="shared" ca="1" si="11"/>
        <v>0</v>
      </c>
      <c r="F75" s="22">
        <f t="shared" ca="1" si="11"/>
        <v>0</v>
      </c>
      <c r="G75" s="22">
        <f t="shared" ca="1" si="11"/>
        <v>0</v>
      </c>
      <c r="H75" s="22">
        <f t="shared" ca="1" si="11"/>
        <v>0</v>
      </c>
      <c r="I75" s="22">
        <f t="shared" ca="1" si="11"/>
        <v>0</v>
      </c>
      <c r="J75" s="22">
        <f t="shared" ca="1" si="11"/>
        <v>0</v>
      </c>
      <c r="K75" s="22">
        <f t="shared" ca="1" si="11"/>
        <v>0</v>
      </c>
      <c r="L75" s="22">
        <f t="shared" ca="1" si="11"/>
        <v>0</v>
      </c>
      <c r="M75" s="22">
        <f t="shared" ca="1" si="11"/>
        <v>0</v>
      </c>
      <c r="N75" s="22">
        <f t="shared" ca="1" si="11"/>
        <v>0</v>
      </c>
      <c r="O75" s="22">
        <f t="shared" ca="1" si="11"/>
        <v>0</v>
      </c>
      <c r="P75" s="22">
        <f t="shared" ca="1" si="11"/>
        <v>0</v>
      </c>
      <c r="Q75" s="22">
        <f t="shared" ca="1" si="11"/>
        <v>0</v>
      </c>
      <c r="R75" s="23">
        <f t="shared" ca="1" si="12"/>
        <v>0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1"/>
        <v>0</v>
      </c>
      <c r="E76" s="22">
        <f t="shared" ca="1" si="11"/>
        <v>0</v>
      </c>
      <c r="F76" s="22">
        <f t="shared" ca="1" si="11"/>
        <v>0</v>
      </c>
      <c r="G76" s="22">
        <f t="shared" ca="1" si="11"/>
        <v>0</v>
      </c>
      <c r="H76" s="22">
        <f t="shared" ca="1" si="11"/>
        <v>0</v>
      </c>
      <c r="I76" s="22">
        <f t="shared" ca="1" si="11"/>
        <v>0</v>
      </c>
      <c r="J76" s="22">
        <f t="shared" ca="1" si="11"/>
        <v>0</v>
      </c>
      <c r="K76" s="22">
        <f t="shared" ca="1" si="11"/>
        <v>0</v>
      </c>
      <c r="L76" s="22">
        <f t="shared" ca="1" si="11"/>
        <v>0</v>
      </c>
      <c r="M76" s="22">
        <f t="shared" ca="1" si="11"/>
        <v>0</v>
      </c>
      <c r="N76" s="22">
        <f t="shared" ca="1" si="11"/>
        <v>0</v>
      </c>
      <c r="O76" s="22">
        <f t="shared" ca="1" si="11"/>
        <v>0</v>
      </c>
      <c r="P76" s="22">
        <f t="shared" ca="1" si="11"/>
        <v>0</v>
      </c>
      <c r="Q76" s="22">
        <f t="shared" ca="1" si="11"/>
        <v>0</v>
      </c>
      <c r="R76" s="23">
        <f t="shared" ca="1" si="12"/>
        <v>0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Q77" ca="1" si="13">SUMIF($C$7:$C$76,"HD",D$7:D$76)</f>
        <v>10125856.663148055</v>
      </c>
      <c r="E77" s="57">
        <f t="shared" ca="1" si="13"/>
        <v>183172981.13258973</v>
      </c>
      <c r="F77" s="57">
        <f t="shared" ca="1" si="13"/>
        <v>8705.6599999999162</v>
      </c>
      <c r="G77" s="57">
        <f t="shared" ca="1" si="13"/>
        <v>15.63</v>
      </c>
      <c r="H77" s="57">
        <f t="shared" ca="1" si="13"/>
        <v>0</v>
      </c>
      <c r="I77" s="57">
        <f t="shared" ca="1" si="13"/>
        <v>982879.54000399983</v>
      </c>
      <c r="J77" s="57">
        <f t="shared" ca="1" si="13"/>
        <v>8960597.0584580675</v>
      </c>
      <c r="K77" s="57">
        <f t="shared" ca="1" si="13"/>
        <v>138437.02002900004</v>
      </c>
      <c r="L77" s="57">
        <f t="shared" ca="1" si="13"/>
        <v>0</v>
      </c>
      <c r="M77" s="57">
        <f t="shared" ca="1" si="13"/>
        <v>52483886.556250006</v>
      </c>
      <c r="N77" s="57">
        <f t="shared" ca="1" si="13"/>
        <v>37595.699999999997</v>
      </c>
      <c r="O77" s="57">
        <f t="shared" ca="1" si="13"/>
        <v>0</v>
      </c>
      <c r="P77" s="57">
        <f t="shared" ca="1" si="13"/>
        <v>0</v>
      </c>
      <c r="Q77" s="57">
        <f t="shared" ca="1" si="13"/>
        <v>23873917.829606</v>
      </c>
      <c r="R77" s="57">
        <f t="shared" ca="1" si="12"/>
        <v>279784872.79008484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t="shared" ref="E78:Q78" ca="1" si="14">SUMIF($C$7:$C$76,"H",E$7:E$76)+SUMIF($C$7:$C$76,"E",E$7:E$76)</f>
        <v>0</v>
      </c>
      <c r="F78" s="57">
        <f t="shared" ca="1" si="14"/>
        <v>0</v>
      </c>
      <c r="G78" s="57">
        <f t="shared" ca="1" si="14"/>
        <v>0</v>
      </c>
      <c r="H78" s="57">
        <f t="shared" ca="1" si="14"/>
        <v>0</v>
      </c>
      <c r="I78" s="57">
        <f t="shared" ca="1" si="14"/>
        <v>0</v>
      </c>
      <c r="J78" s="57">
        <f t="shared" ca="1" si="14"/>
        <v>0</v>
      </c>
      <c r="K78" s="57">
        <f t="shared" ca="1" si="14"/>
        <v>0</v>
      </c>
      <c r="L78" s="57">
        <f t="shared" ca="1" si="14"/>
        <v>0</v>
      </c>
      <c r="M78" s="57">
        <f t="shared" ca="1" si="14"/>
        <v>0</v>
      </c>
      <c r="N78" s="57">
        <f t="shared" ca="1" si="14"/>
        <v>0</v>
      </c>
      <c r="O78" s="57">
        <f t="shared" ca="1" si="14"/>
        <v>0</v>
      </c>
      <c r="P78" s="57">
        <f t="shared" ca="1" si="14"/>
        <v>0</v>
      </c>
      <c r="Q78" s="57">
        <f t="shared" ca="1" si="14"/>
        <v>0</v>
      </c>
      <c r="R78" s="57">
        <f t="shared" ca="1" si="12"/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P79" ca="1" si="15">D77+D78</f>
        <v>10125856.663148055</v>
      </c>
      <c r="E79" s="57">
        <f t="shared" ca="1" si="15"/>
        <v>183172981.13258973</v>
      </c>
      <c r="F79" s="57">
        <f t="shared" ca="1" si="15"/>
        <v>8705.6599999999162</v>
      </c>
      <c r="G79" s="57">
        <f t="shared" ca="1" si="15"/>
        <v>15.63</v>
      </c>
      <c r="H79" s="57">
        <f t="shared" ca="1" si="15"/>
        <v>0</v>
      </c>
      <c r="I79" s="57">
        <f t="shared" ca="1" si="15"/>
        <v>982879.54000399983</v>
      </c>
      <c r="J79" s="57">
        <f t="shared" ca="1" si="15"/>
        <v>8960597.0584580675</v>
      </c>
      <c r="K79" s="57">
        <f t="shared" ca="1" si="15"/>
        <v>138437.02002900004</v>
      </c>
      <c r="L79" s="57">
        <f t="shared" ca="1" si="15"/>
        <v>0</v>
      </c>
      <c r="M79" s="57">
        <f t="shared" ca="1" si="15"/>
        <v>52483886.556250006</v>
      </c>
      <c r="N79" s="57">
        <f t="shared" ca="1" si="15"/>
        <v>37595.699999999997</v>
      </c>
      <c r="O79" s="57">
        <f t="shared" ca="1" si="15"/>
        <v>0</v>
      </c>
      <c r="P79" s="57">
        <f t="shared" ca="1" si="15"/>
        <v>0</v>
      </c>
      <c r="Q79" s="57">
        <f ca="1">Q77+Q78</f>
        <v>23873917.829606</v>
      </c>
      <c r="R79" s="57">
        <f t="shared" ca="1" si="12"/>
        <v>279784872.79008484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48688A5A-610E-406F-8A3E-B37AA4DC9737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BBFA-8936-499A-9ACD-B1CFE6134430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0" width="15.7109375" style="3" customWidth="1"/>
    <col min="11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102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707</v>
      </c>
      <c r="E5" s="10">
        <v>745</v>
      </c>
      <c r="F5" s="10">
        <v>746</v>
      </c>
      <c r="G5" s="10">
        <v>747</v>
      </c>
      <c r="H5" s="10">
        <v>755</v>
      </c>
      <c r="I5" s="10">
        <v>756</v>
      </c>
      <c r="J5" s="10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98</v>
      </c>
      <c r="E6" s="72" t="s">
        <v>99</v>
      </c>
      <c r="F6" s="72" t="s">
        <v>100</v>
      </c>
      <c r="G6" s="72" t="s">
        <v>101</v>
      </c>
      <c r="H6" s="72" t="s">
        <v>102</v>
      </c>
      <c r="I6" s="72" t="s">
        <v>103</v>
      </c>
      <c r="J6" s="71" t="s">
        <v>342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I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ca="1">+SUM(D7:I7)</f>
        <v>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2">
        <f t="shared" ref="J8:J71" ca="1" si="1">+SUM(D8:I8)</f>
        <v>0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2">
        <f t="shared" ca="1" si="0"/>
        <v>0</v>
      </c>
      <c r="I9" s="22">
        <f t="shared" ca="1" si="0"/>
        <v>0</v>
      </c>
      <c r="J9" s="22">
        <f t="shared" ca="1" si="1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22">
        <f t="shared" ca="1" si="0"/>
        <v>0</v>
      </c>
      <c r="F10" s="22">
        <f t="shared" ca="1" si="0"/>
        <v>0</v>
      </c>
      <c r="G10" s="22">
        <f t="shared" ca="1" si="0"/>
        <v>0</v>
      </c>
      <c r="H10" s="22">
        <f t="shared" ca="1" si="0"/>
        <v>9377675.4000000004</v>
      </c>
      <c r="I10" s="22">
        <f t="shared" ca="1" si="0"/>
        <v>0</v>
      </c>
      <c r="J10" s="22">
        <f t="shared" ca="1" si="1"/>
        <v>9377675.4000000004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2">
        <f t="shared" ca="1" si="0"/>
        <v>0</v>
      </c>
      <c r="G11" s="22">
        <f t="shared" ca="1" si="0"/>
        <v>0</v>
      </c>
      <c r="H11" s="22">
        <f t="shared" ca="1" si="0"/>
        <v>0</v>
      </c>
      <c r="I11" s="22">
        <f t="shared" ca="1" si="0"/>
        <v>0</v>
      </c>
      <c r="J11" s="22">
        <f t="shared" ca="1" si="1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12411430.036214063</v>
      </c>
      <c r="I12" s="22">
        <f t="shared" ca="1" si="0"/>
        <v>0</v>
      </c>
      <c r="J12" s="22">
        <f t="shared" ca="1" si="1"/>
        <v>12411430.036214063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2">
        <f t="shared" ca="1" si="0"/>
        <v>0</v>
      </c>
      <c r="G13" s="22">
        <f t="shared" ca="1" si="0"/>
        <v>0</v>
      </c>
      <c r="H13" s="22">
        <f t="shared" ca="1" si="0"/>
        <v>0</v>
      </c>
      <c r="I13" s="22">
        <f t="shared" ca="1" si="0"/>
        <v>0</v>
      </c>
      <c r="J13" s="22">
        <f t="shared" ca="1" si="1"/>
        <v>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2">
        <f t="shared" ca="1" si="0"/>
        <v>0</v>
      </c>
      <c r="G14" s="22">
        <f t="shared" ca="1" si="0"/>
        <v>0</v>
      </c>
      <c r="H14" s="22">
        <f t="shared" ca="1" si="0"/>
        <v>0</v>
      </c>
      <c r="I14" s="22">
        <f t="shared" ca="1" si="0"/>
        <v>0</v>
      </c>
      <c r="J14" s="22">
        <f t="shared" ca="1" si="1"/>
        <v>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1"/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10371313.114800001</v>
      </c>
      <c r="I16" s="22">
        <f t="shared" ca="1" si="0"/>
        <v>5350549.4997009998</v>
      </c>
      <c r="J16" s="22">
        <f t="shared" ca="1" si="1"/>
        <v>15721862.614500999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0</v>
      </c>
      <c r="F17" s="22">
        <f t="shared" ca="1" si="0"/>
        <v>0</v>
      </c>
      <c r="G17" s="22">
        <f t="shared" ca="1" si="0"/>
        <v>0</v>
      </c>
      <c r="H17" s="22">
        <f t="shared" ca="1" si="0"/>
        <v>0</v>
      </c>
      <c r="I17" s="22">
        <f t="shared" ca="1" si="0"/>
        <v>0</v>
      </c>
      <c r="J17" s="22">
        <f t="shared" ca="1" si="1"/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0</v>
      </c>
      <c r="H18" s="22">
        <f t="shared" ca="1" si="0"/>
        <v>0</v>
      </c>
      <c r="I18" s="22">
        <f t="shared" ca="1" si="0"/>
        <v>0</v>
      </c>
      <c r="J18" s="22">
        <f t="shared" ca="1" si="1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14883175.731577005</v>
      </c>
      <c r="I19" s="22">
        <f t="shared" ca="1" si="0"/>
        <v>0</v>
      </c>
      <c r="J19" s="22">
        <f t="shared" ca="1" si="1"/>
        <v>14883175.731577005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2">
        <f t="shared" ca="1" si="0"/>
        <v>0</v>
      </c>
      <c r="G20" s="22">
        <f t="shared" ca="1" si="0"/>
        <v>0</v>
      </c>
      <c r="H20" s="22">
        <f t="shared" ca="1" si="0"/>
        <v>0</v>
      </c>
      <c r="I20" s="22">
        <f t="shared" ca="1" si="0"/>
        <v>0</v>
      </c>
      <c r="J20" s="22">
        <f t="shared" ca="1" si="1"/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0</v>
      </c>
      <c r="H21" s="22">
        <f t="shared" ca="1" si="0"/>
        <v>0</v>
      </c>
      <c r="I21" s="22">
        <f t="shared" ca="1" si="0"/>
        <v>0</v>
      </c>
      <c r="J21" s="22">
        <f t="shared" ca="1" si="1"/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0</v>
      </c>
      <c r="F22" s="22">
        <f t="shared" ca="1" si="0"/>
        <v>0</v>
      </c>
      <c r="G22" s="22">
        <f t="shared" ca="1" si="0"/>
        <v>0</v>
      </c>
      <c r="H22" s="22">
        <f t="shared" ca="1" si="0"/>
        <v>0</v>
      </c>
      <c r="I22" s="22">
        <f t="shared" ca="1" si="0"/>
        <v>0</v>
      </c>
      <c r="J22" s="22">
        <f t="shared" ca="1" si="1"/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I38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0</v>
      </c>
      <c r="F23" s="22">
        <f t="shared" ca="1" si="2"/>
        <v>0</v>
      </c>
      <c r="G23" s="22">
        <f t="shared" ca="1" si="2"/>
        <v>0</v>
      </c>
      <c r="H23" s="22">
        <f t="shared" ca="1" si="2"/>
        <v>0</v>
      </c>
      <c r="I23" s="22">
        <f t="shared" ca="1" si="2"/>
        <v>0</v>
      </c>
      <c r="J23" s="22">
        <f t="shared" ca="1" si="1"/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2">
        <f t="shared" ca="1" si="2"/>
        <v>0</v>
      </c>
      <c r="G24" s="22">
        <f t="shared" ca="1" si="2"/>
        <v>0</v>
      </c>
      <c r="H24" s="22">
        <f t="shared" ca="1" si="2"/>
        <v>0</v>
      </c>
      <c r="I24" s="22">
        <f t="shared" ca="1" si="2"/>
        <v>0</v>
      </c>
      <c r="J24" s="22">
        <f t="shared" ca="1" si="1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2">
        <f t="shared" ca="1" si="2"/>
        <v>0</v>
      </c>
      <c r="G25" s="22">
        <f t="shared" ca="1" si="2"/>
        <v>0</v>
      </c>
      <c r="H25" s="22">
        <f t="shared" ca="1" si="2"/>
        <v>0</v>
      </c>
      <c r="I25" s="22">
        <f t="shared" ca="1" si="2"/>
        <v>0</v>
      </c>
      <c r="J25" s="22">
        <f t="shared" ca="1" si="1"/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2">
        <f t="shared" ca="1" si="2"/>
        <v>0</v>
      </c>
      <c r="G26" s="22">
        <f t="shared" ca="1" si="2"/>
        <v>0</v>
      </c>
      <c r="H26" s="22">
        <f t="shared" ca="1" si="2"/>
        <v>0</v>
      </c>
      <c r="I26" s="22">
        <f t="shared" ca="1" si="2"/>
        <v>0</v>
      </c>
      <c r="J26" s="22">
        <f t="shared" ca="1" si="1"/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0</v>
      </c>
      <c r="F27" s="22">
        <f t="shared" ca="1" si="2"/>
        <v>0</v>
      </c>
      <c r="G27" s="22">
        <f t="shared" ca="1" si="2"/>
        <v>0</v>
      </c>
      <c r="H27" s="22">
        <f t="shared" ca="1" si="2"/>
        <v>0</v>
      </c>
      <c r="I27" s="22">
        <f t="shared" ca="1" si="2"/>
        <v>0</v>
      </c>
      <c r="J27" s="22">
        <f t="shared" ca="1" si="1"/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2">
        <f t="shared" ca="1" si="2"/>
        <v>0</v>
      </c>
      <c r="G28" s="22">
        <f t="shared" ca="1" si="2"/>
        <v>0</v>
      </c>
      <c r="H28" s="22">
        <f t="shared" ca="1" si="2"/>
        <v>0</v>
      </c>
      <c r="I28" s="22">
        <f t="shared" ca="1" si="2"/>
        <v>0</v>
      </c>
      <c r="J28" s="22">
        <f t="shared" ca="1" si="1"/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0</v>
      </c>
      <c r="F29" s="22">
        <f t="shared" ca="1" si="2"/>
        <v>0</v>
      </c>
      <c r="G29" s="22">
        <f t="shared" ca="1" si="2"/>
        <v>0</v>
      </c>
      <c r="H29" s="22">
        <f t="shared" ca="1" si="2"/>
        <v>0</v>
      </c>
      <c r="I29" s="22">
        <f t="shared" ca="1" si="2"/>
        <v>0</v>
      </c>
      <c r="J29" s="22">
        <f t="shared" ca="1" si="1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0</v>
      </c>
      <c r="E30" s="22">
        <f t="shared" ca="1" si="2"/>
        <v>0</v>
      </c>
      <c r="F30" s="22">
        <f t="shared" ca="1" si="2"/>
        <v>0</v>
      </c>
      <c r="G30" s="22">
        <f t="shared" ca="1" si="2"/>
        <v>0</v>
      </c>
      <c r="H30" s="22">
        <f t="shared" ca="1" si="2"/>
        <v>0</v>
      </c>
      <c r="I30" s="22">
        <f t="shared" ca="1" si="2"/>
        <v>0</v>
      </c>
      <c r="J30" s="22">
        <f t="shared" ca="1" si="1"/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0</v>
      </c>
      <c r="E31" s="22">
        <f t="shared" ca="1" si="2"/>
        <v>0</v>
      </c>
      <c r="F31" s="22">
        <f t="shared" ca="1" si="2"/>
        <v>0</v>
      </c>
      <c r="G31" s="22">
        <f t="shared" ca="1" si="2"/>
        <v>0</v>
      </c>
      <c r="H31" s="22">
        <f t="shared" ca="1" si="2"/>
        <v>0</v>
      </c>
      <c r="I31" s="22">
        <f t="shared" ca="1" si="2"/>
        <v>0</v>
      </c>
      <c r="J31" s="22">
        <f t="shared" ca="1" si="1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0</v>
      </c>
      <c r="E32" s="22">
        <f t="shared" ca="1" si="2"/>
        <v>0</v>
      </c>
      <c r="F32" s="22">
        <f t="shared" ca="1" si="2"/>
        <v>0</v>
      </c>
      <c r="G32" s="22">
        <f t="shared" ca="1" si="2"/>
        <v>0</v>
      </c>
      <c r="H32" s="22">
        <f t="shared" ca="1" si="2"/>
        <v>0</v>
      </c>
      <c r="I32" s="22">
        <f t="shared" ca="1" si="2"/>
        <v>0</v>
      </c>
      <c r="J32" s="22">
        <f t="shared" ca="1" si="1"/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0</v>
      </c>
      <c r="E33" s="22">
        <f t="shared" ca="1" si="2"/>
        <v>0</v>
      </c>
      <c r="F33" s="22">
        <f t="shared" ca="1" si="2"/>
        <v>0</v>
      </c>
      <c r="G33" s="22">
        <f t="shared" ca="1" si="2"/>
        <v>0</v>
      </c>
      <c r="H33" s="22">
        <f t="shared" ca="1" si="2"/>
        <v>0</v>
      </c>
      <c r="I33" s="22">
        <f t="shared" ca="1" si="2"/>
        <v>0</v>
      </c>
      <c r="J33" s="22">
        <f t="shared" ca="1" si="1"/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2">
        <f t="shared" ca="1" si="2"/>
        <v>0</v>
      </c>
      <c r="G34" s="22">
        <f t="shared" ca="1" si="2"/>
        <v>0</v>
      </c>
      <c r="H34" s="22">
        <f t="shared" ca="1" si="2"/>
        <v>0</v>
      </c>
      <c r="I34" s="22">
        <f t="shared" ca="1" si="2"/>
        <v>0</v>
      </c>
      <c r="J34" s="22">
        <f t="shared" ca="1" si="1"/>
        <v>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0</v>
      </c>
      <c r="F35" s="22">
        <f t="shared" ca="1" si="2"/>
        <v>0</v>
      </c>
      <c r="G35" s="22">
        <f t="shared" ca="1" si="2"/>
        <v>0</v>
      </c>
      <c r="H35" s="22">
        <f t="shared" ca="1" si="2"/>
        <v>0</v>
      </c>
      <c r="I35" s="22">
        <f t="shared" ca="1" si="2"/>
        <v>0</v>
      </c>
      <c r="J35" s="22">
        <f t="shared" ca="1" si="1"/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2">
        <f t="shared" ca="1" si="2"/>
        <v>0</v>
      </c>
      <c r="G36" s="22">
        <f t="shared" ca="1" si="2"/>
        <v>0</v>
      </c>
      <c r="H36" s="22">
        <f t="shared" ca="1" si="2"/>
        <v>0</v>
      </c>
      <c r="I36" s="22">
        <f t="shared" ca="1" si="2"/>
        <v>0</v>
      </c>
      <c r="J36" s="22">
        <f t="shared" ca="1" si="1"/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0</v>
      </c>
      <c r="E37" s="22">
        <f t="shared" ca="1" si="2"/>
        <v>0</v>
      </c>
      <c r="F37" s="22">
        <f t="shared" ca="1" si="2"/>
        <v>0</v>
      </c>
      <c r="G37" s="22">
        <f t="shared" ca="1" si="2"/>
        <v>0</v>
      </c>
      <c r="H37" s="22">
        <f t="shared" ca="1" si="2"/>
        <v>0</v>
      </c>
      <c r="I37" s="22">
        <f t="shared" ca="1" si="2"/>
        <v>0</v>
      </c>
      <c r="J37" s="22">
        <f t="shared" ca="1" si="1"/>
        <v>0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2">
        <f t="shared" ca="1" si="2"/>
        <v>0</v>
      </c>
      <c r="G38" s="22">
        <f t="shared" ca="1" si="2"/>
        <v>0</v>
      </c>
      <c r="H38" s="22">
        <f t="shared" ca="1" si="2"/>
        <v>0</v>
      </c>
      <c r="I38" s="22">
        <f t="shared" ca="1" si="2"/>
        <v>0</v>
      </c>
      <c r="J38" s="22">
        <f t="shared" ca="1" si="1"/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I54" ca="1" si="3">IFERROR(INDIRECT("'"&amp;$B$2&amp;"'!"&amp;ADDRESS(MATCH($B39,INDIRECT("'"&amp;$B$2&amp;"'!$B$1:$B$1095"),0),MATCH(D$5,INDIRECT("'"&amp;$B$2&amp;"'!5:5"),0))),0)</f>
        <v>0</v>
      </c>
      <c r="E39" s="22">
        <f t="shared" ca="1" si="3"/>
        <v>0</v>
      </c>
      <c r="F39" s="22">
        <f t="shared" ca="1" si="3"/>
        <v>0</v>
      </c>
      <c r="G39" s="22">
        <f t="shared" ca="1" si="3"/>
        <v>0</v>
      </c>
      <c r="H39" s="22">
        <f t="shared" ca="1" si="3"/>
        <v>0</v>
      </c>
      <c r="I39" s="22">
        <f t="shared" ca="1" si="3"/>
        <v>0</v>
      </c>
      <c r="J39" s="22">
        <f t="shared" ca="1" si="1"/>
        <v>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3"/>
        <v>0</v>
      </c>
      <c r="E40" s="22">
        <f t="shared" ca="1" si="3"/>
        <v>0</v>
      </c>
      <c r="F40" s="22">
        <f t="shared" ca="1" si="3"/>
        <v>0</v>
      </c>
      <c r="G40" s="22">
        <f t="shared" ca="1" si="3"/>
        <v>0</v>
      </c>
      <c r="H40" s="22">
        <f t="shared" ca="1" si="3"/>
        <v>0</v>
      </c>
      <c r="I40" s="22">
        <f t="shared" ca="1" si="3"/>
        <v>0</v>
      </c>
      <c r="J40" s="22">
        <f t="shared" ca="1" si="1"/>
        <v>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3"/>
        <v>0</v>
      </c>
      <c r="E41" s="22">
        <f t="shared" ca="1" si="3"/>
        <v>0</v>
      </c>
      <c r="F41" s="22">
        <f t="shared" ca="1" si="3"/>
        <v>0</v>
      </c>
      <c r="G41" s="22">
        <f t="shared" ca="1" si="3"/>
        <v>0</v>
      </c>
      <c r="H41" s="22">
        <f t="shared" ca="1" si="3"/>
        <v>0</v>
      </c>
      <c r="I41" s="22">
        <f t="shared" ca="1" si="3"/>
        <v>0</v>
      </c>
      <c r="J41" s="22">
        <f t="shared" ca="1" si="1"/>
        <v>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3"/>
        <v>0</v>
      </c>
      <c r="E42" s="22">
        <f t="shared" ca="1" si="3"/>
        <v>0</v>
      </c>
      <c r="F42" s="22">
        <f t="shared" ca="1" si="3"/>
        <v>0</v>
      </c>
      <c r="G42" s="22">
        <f t="shared" ca="1" si="3"/>
        <v>0</v>
      </c>
      <c r="H42" s="22">
        <f t="shared" ca="1" si="3"/>
        <v>0</v>
      </c>
      <c r="I42" s="22">
        <f t="shared" ca="1" si="3"/>
        <v>0</v>
      </c>
      <c r="J42" s="22">
        <f t="shared" ca="1" si="1"/>
        <v>0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3"/>
        <v>0</v>
      </c>
      <c r="E43" s="22">
        <f t="shared" ca="1" si="3"/>
        <v>0</v>
      </c>
      <c r="F43" s="22">
        <f t="shared" ca="1" si="3"/>
        <v>0</v>
      </c>
      <c r="G43" s="22">
        <f t="shared" ca="1" si="3"/>
        <v>0</v>
      </c>
      <c r="H43" s="22">
        <f t="shared" ca="1" si="3"/>
        <v>0</v>
      </c>
      <c r="I43" s="22">
        <f t="shared" ca="1" si="3"/>
        <v>0</v>
      </c>
      <c r="J43" s="22">
        <f t="shared" ca="1" si="1"/>
        <v>0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3"/>
        <v>0</v>
      </c>
      <c r="E44" s="22">
        <f t="shared" ca="1" si="3"/>
        <v>0</v>
      </c>
      <c r="F44" s="22">
        <f t="shared" ca="1" si="3"/>
        <v>0</v>
      </c>
      <c r="G44" s="22">
        <f t="shared" ca="1" si="3"/>
        <v>0</v>
      </c>
      <c r="H44" s="22">
        <f t="shared" ca="1" si="3"/>
        <v>0</v>
      </c>
      <c r="I44" s="22">
        <f t="shared" ca="1" si="3"/>
        <v>0</v>
      </c>
      <c r="J44" s="22">
        <f t="shared" ca="1" si="1"/>
        <v>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3"/>
        <v>0</v>
      </c>
      <c r="E45" s="22">
        <f t="shared" ca="1" si="3"/>
        <v>0</v>
      </c>
      <c r="F45" s="22">
        <f t="shared" ca="1" si="3"/>
        <v>0</v>
      </c>
      <c r="G45" s="22">
        <f t="shared" ca="1" si="3"/>
        <v>0</v>
      </c>
      <c r="H45" s="22">
        <f t="shared" ca="1" si="3"/>
        <v>0</v>
      </c>
      <c r="I45" s="22">
        <f t="shared" ca="1" si="3"/>
        <v>0</v>
      </c>
      <c r="J45" s="22">
        <f t="shared" ca="1" si="1"/>
        <v>0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3"/>
        <v>0</v>
      </c>
      <c r="E46" s="22">
        <f t="shared" ca="1" si="3"/>
        <v>0</v>
      </c>
      <c r="F46" s="22">
        <f t="shared" ca="1" si="3"/>
        <v>0</v>
      </c>
      <c r="G46" s="22">
        <f t="shared" ca="1" si="3"/>
        <v>0</v>
      </c>
      <c r="H46" s="22">
        <f t="shared" ca="1" si="3"/>
        <v>0</v>
      </c>
      <c r="I46" s="22">
        <f t="shared" ca="1" si="3"/>
        <v>0</v>
      </c>
      <c r="J46" s="22">
        <f t="shared" ca="1" si="1"/>
        <v>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3"/>
        <v>0</v>
      </c>
      <c r="E47" s="22">
        <f t="shared" ca="1" si="3"/>
        <v>0</v>
      </c>
      <c r="F47" s="22">
        <f t="shared" ca="1" si="3"/>
        <v>0</v>
      </c>
      <c r="G47" s="22">
        <f t="shared" ca="1" si="3"/>
        <v>0</v>
      </c>
      <c r="H47" s="22">
        <f t="shared" ca="1" si="3"/>
        <v>0</v>
      </c>
      <c r="I47" s="22">
        <f t="shared" ca="1" si="3"/>
        <v>0</v>
      </c>
      <c r="J47" s="22">
        <f t="shared" ca="1" si="1"/>
        <v>0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3"/>
        <v>0</v>
      </c>
      <c r="E48" s="22">
        <f t="shared" ca="1" si="3"/>
        <v>0</v>
      </c>
      <c r="F48" s="22">
        <f t="shared" ca="1" si="3"/>
        <v>0</v>
      </c>
      <c r="G48" s="22">
        <f t="shared" ca="1" si="3"/>
        <v>0</v>
      </c>
      <c r="H48" s="22">
        <f t="shared" ca="1" si="3"/>
        <v>0</v>
      </c>
      <c r="I48" s="22">
        <f t="shared" ca="1" si="3"/>
        <v>0</v>
      </c>
      <c r="J48" s="22">
        <f t="shared" ca="1" si="1"/>
        <v>0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3"/>
        <v>0</v>
      </c>
      <c r="E49" s="22">
        <f t="shared" ca="1" si="3"/>
        <v>0</v>
      </c>
      <c r="F49" s="22">
        <f t="shared" ca="1" si="3"/>
        <v>0</v>
      </c>
      <c r="G49" s="22">
        <f t="shared" ca="1" si="3"/>
        <v>0</v>
      </c>
      <c r="H49" s="22">
        <f t="shared" ca="1" si="3"/>
        <v>0</v>
      </c>
      <c r="I49" s="22">
        <f t="shared" ca="1" si="3"/>
        <v>0</v>
      </c>
      <c r="J49" s="22">
        <f t="shared" ca="1" si="1"/>
        <v>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3"/>
        <v>0</v>
      </c>
      <c r="E50" s="22">
        <f t="shared" ca="1" si="3"/>
        <v>0</v>
      </c>
      <c r="F50" s="22">
        <f t="shared" ca="1" si="3"/>
        <v>0</v>
      </c>
      <c r="G50" s="22">
        <f t="shared" ca="1" si="3"/>
        <v>0</v>
      </c>
      <c r="H50" s="22">
        <f t="shared" ca="1" si="3"/>
        <v>0</v>
      </c>
      <c r="I50" s="22">
        <f t="shared" ca="1" si="3"/>
        <v>0</v>
      </c>
      <c r="J50" s="22">
        <f t="shared" ca="1" si="1"/>
        <v>0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3"/>
        <v>0</v>
      </c>
      <c r="E51" s="22">
        <f t="shared" ca="1" si="3"/>
        <v>0</v>
      </c>
      <c r="F51" s="22">
        <f t="shared" ca="1" si="3"/>
        <v>0</v>
      </c>
      <c r="G51" s="22">
        <f t="shared" ca="1" si="3"/>
        <v>0</v>
      </c>
      <c r="H51" s="22">
        <f t="shared" ca="1" si="3"/>
        <v>0</v>
      </c>
      <c r="I51" s="22">
        <f t="shared" ca="1" si="3"/>
        <v>0</v>
      </c>
      <c r="J51" s="22">
        <f t="shared" ca="1" si="1"/>
        <v>0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3"/>
        <v>0</v>
      </c>
      <c r="E52" s="22">
        <f t="shared" ca="1" si="3"/>
        <v>0</v>
      </c>
      <c r="F52" s="22">
        <f t="shared" ca="1" si="3"/>
        <v>0</v>
      </c>
      <c r="G52" s="22">
        <f t="shared" ca="1" si="3"/>
        <v>0</v>
      </c>
      <c r="H52" s="22">
        <f t="shared" ca="1" si="3"/>
        <v>0</v>
      </c>
      <c r="I52" s="22">
        <f t="shared" ca="1" si="3"/>
        <v>0</v>
      </c>
      <c r="J52" s="22">
        <f t="shared" ca="1" si="1"/>
        <v>0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3"/>
        <v>0</v>
      </c>
      <c r="E53" s="22">
        <f t="shared" ca="1" si="3"/>
        <v>0</v>
      </c>
      <c r="F53" s="22">
        <f t="shared" ca="1" si="3"/>
        <v>0</v>
      </c>
      <c r="G53" s="22">
        <f t="shared" ca="1" si="3"/>
        <v>0</v>
      </c>
      <c r="H53" s="22">
        <f t="shared" ca="1" si="3"/>
        <v>0</v>
      </c>
      <c r="I53" s="22">
        <f t="shared" ca="1" si="3"/>
        <v>0</v>
      </c>
      <c r="J53" s="22">
        <f t="shared" ca="1" si="1"/>
        <v>0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3"/>
        <v>0</v>
      </c>
      <c r="E54" s="22">
        <f t="shared" ca="1" si="3"/>
        <v>0</v>
      </c>
      <c r="F54" s="22">
        <f t="shared" ca="1" si="3"/>
        <v>0</v>
      </c>
      <c r="G54" s="22">
        <f t="shared" ca="1" si="3"/>
        <v>0</v>
      </c>
      <c r="H54" s="22">
        <f t="shared" ca="1" si="3"/>
        <v>0</v>
      </c>
      <c r="I54" s="22">
        <f t="shared" ca="1" si="3"/>
        <v>0</v>
      </c>
      <c r="J54" s="22">
        <f t="shared" ca="1" si="1"/>
        <v>0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I70" ca="1" si="4">IFERROR(INDIRECT("'"&amp;$B$2&amp;"'!"&amp;ADDRESS(MATCH($B55,INDIRECT("'"&amp;$B$2&amp;"'!$B$1:$B$1095"),0),MATCH(D$5,INDIRECT("'"&amp;$B$2&amp;"'!5:5"),0))),0)</f>
        <v>0</v>
      </c>
      <c r="E55" s="22">
        <f t="shared" ca="1" si="4"/>
        <v>0</v>
      </c>
      <c r="F55" s="22">
        <f t="shared" ca="1" si="4"/>
        <v>0</v>
      </c>
      <c r="G55" s="22">
        <f t="shared" ca="1" si="4"/>
        <v>0</v>
      </c>
      <c r="H55" s="22">
        <f t="shared" ca="1" si="4"/>
        <v>0</v>
      </c>
      <c r="I55" s="22">
        <f t="shared" ca="1" si="4"/>
        <v>0</v>
      </c>
      <c r="J55" s="22">
        <f t="shared" ca="1" si="1"/>
        <v>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4"/>
        <v>0</v>
      </c>
      <c r="E56" s="22">
        <f t="shared" ca="1" si="4"/>
        <v>0</v>
      </c>
      <c r="F56" s="22">
        <f t="shared" ca="1" si="4"/>
        <v>0</v>
      </c>
      <c r="G56" s="22">
        <f t="shared" ca="1" si="4"/>
        <v>0</v>
      </c>
      <c r="H56" s="22">
        <f t="shared" ca="1" si="4"/>
        <v>0</v>
      </c>
      <c r="I56" s="22">
        <f t="shared" ca="1" si="4"/>
        <v>0</v>
      </c>
      <c r="J56" s="22">
        <f t="shared" ca="1" si="1"/>
        <v>0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4"/>
        <v>0</v>
      </c>
      <c r="E57" s="22">
        <f t="shared" ca="1" si="4"/>
        <v>0</v>
      </c>
      <c r="F57" s="22">
        <f t="shared" ca="1" si="4"/>
        <v>0</v>
      </c>
      <c r="G57" s="22">
        <f t="shared" ca="1" si="4"/>
        <v>0</v>
      </c>
      <c r="H57" s="22">
        <f t="shared" ca="1" si="4"/>
        <v>0</v>
      </c>
      <c r="I57" s="22">
        <f t="shared" ca="1" si="4"/>
        <v>0</v>
      </c>
      <c r="J57" s="22">
        <f t="shared" ca="1" si="1"/>
        <v>0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4"/>
        <v>0</v>
      </c>
      <c r="E58" s="22">
        <f t="shared" ca="1" si="4"/>
        <v>0</v>
      </c>
      <c r="F58" s="22">
        <f t="shared" ca="1" si="4"/>
        <v>0</v>
      </c>
      <c r="G58" s="22">
        <f t="shared" ca="1" si="4"/>
        <v>0</v>
      </c>
      <c r="H58" s="22">
        <f t="shared" ca="1" si="4"/>
        <v>0</v>
      </c>
      <c r="I58" s="22">
        <f t="shared" ca="1" si="4"/>
        <v>0</v>
      </c>
      <c r="J58" s="22">
        <f t="shared" ca="1" si="1"/>
        <v>0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4"/>
        <v>0</v>
      </c>
      <c r="E59" s="22">
        <f t="shared" ca="1" si="4"/>
        <v>0</v>
      </c>
      <c r="F59" s="22">
        <f t="shared" ca="1" si="4"/>
        <v>0</v>
      </c>
      <c r="G59" s="22">
        <f t="shared" ca="1" si="4"/>
        <v>0</v>
      </c>
      <c r="H59" s="22">
        <f t="shared" ca="1" si="4"/>
        <v>0</v>
      </c>
      <c r="I59" s="22">
        <f t="shared" ca="1" si="4"/>
        <v>0</v>
      </c>
      <c r="J59" s="22">
        <f t="shared" ca="1" si="1"/>
        <v>0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4"/>
        <v>0</v>
      </c>
      <c r="E60" s="22">
        <f t="shared" ca="1" si="4"/>
        <v>0</v>
      </c>
      <c r="F60" s="22">
        <f t="shared" ca="1" si="4"/>
        <v>0</v>
      </c>
      <c r="G60" s="22">
        <f t="shared" ca="1" si="4"/>
        <v>0</v>
      </c>
      <c r="H60" s="22">
        <f t="shared" ca="1" si="4"/>
        <v>0</v>
      </c>
      <c r="I60" s="22">
        <f t="shared" ca="1" si="4"/>
        <v>0</v>
      </c>
      <c r="J60" s="22">
        <f t="shared" ca="1" si="1"/>
        <v>0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4"/>
        <v>0</v>
      </c>
      <c r="E61" s="22">
        <f t="shared" ca="1" si="4"/>
        <v>0</v>
      </c>
      <c r="F61" s="22">
        <f t="shared" ca="1" si="4"/>
        <v>0</v>
      </c>
      <c r="G61" s="22">
        <f t="shared" ca="1" si="4"/>
        <v>0</v>
      </c>
      <c r="H61" s="22">
        <f t="shared" ca="1" si="4"/>
        <v>0</v>
      </c>
      <c r="I61" s="22">
        <f t="shared" ca="1" si="4"/>
        <v>0</v>
      </c>
      <c r="J61" s="22">
        <f t="shared" ca="1" si="1"/>
        <v>0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4"/>
        <v>0</v>
      </c>
      <c r="E62" s="22">
        <f t="shared" ca="1" si="4"/>
        <v>0</v>
      </c>
      <c r="F62" s="22">
        <f t="shared" ca="1" si="4"/>
        <v>0</v>
      </c>
      <c r="G62" s="22">
        <f t="shared" ca="1" si="4"/>
        <v>0</v>
      </c>
      <c r="H62" s="22">
        <f t="shared" ca="1" si="4"/>
        <v>0</v>
      </c>
      <c r="I62" s="22">
        <f t="shared" ca="1" si="4"/>
        <v>0</v>
      </c>
      <c r="J62" s="22">
        <f t="shared" ca="1" si="1"/>
        <v>0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4"/>
        <v>0</v>
      </c>
      <c r="E63" s="22">
        <f t="shared" ca="1" si="4"/>
        <v>0</v>
      </c>
      <c r="F63" s="22">
        <f t="shared" ca="1" si="4"/>
        <v>0</v>
      </c>
      <c r="G63" s="22">
        <f t="shared" ca="1" si="4"/>
        <v>0</v>
      </c>
      <c r="H63" s="22">
        <f t="shared" ca="1" si="4"/>
        <v>0</v>
      </c>
      <c r="I63" s="22">
        <f t="shared" ca="1" si="4"/>
        <v>0</v>
      </c>
      <c r="J63" s="22">
        <f t="shared" ca="1" si="1"/>
        <v>0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4"/>
        <v>0</v>
      </c>
      <c r="E64" s="22">
        <f t="shared" ca="1" si="4"/>
        <v>0</v>
      </c>
      <c r="F64" s="22">
        <f t="shared" ca="1" si="4"/>
        <v>0</v>
      </c>
      <c r="G64" s="22">
        <f t="shared" ca="1" si="4"/>
        <v>0</v>
      </c>
      <c r="H64" s="22">
        <f t="shared" ca="1" si="4"/>
        <v>0</v>
      </c>
      <c r="I64" s="22">
        <f t="shared" ca="1" si="4"/>
        <v>0</v>
      </c>
      <c r="J64" s="22">
        <f t="shared" ca="1" si="1"/>
        <v>0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4"/>
        <v>0</v>
      </c>
      <c r="E65" s="22">
        <f t="shared" ca="1" si="4"/>
        <v>0</v>
      </c>
      <c r="F65" s="22">
        <f t="shared" ca="1" si="4"/>
        <v>0</v>
      </c>
      <c r="G65" s="22">
        <f t="shared" ca="1" si="4"/>
        <v>0</v>
      </c>
      <c r="H65" s="22">
        <f t="shared" ca="1" si="4"/>
        <v>0</v>
      </c>
      <c r="I65" s="22">
        <f t="shared" ca="1" si="4"/>
        <v>0</v>
      </c>
      <c r="J65" s="22">
        <f t="shared" ca="1" si="1"/>
        <v>0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4"/>
        <v>0</v>
      </c>
      <c r="E66" s="22">
        <f t="shared" ca="1" si="4"/>
        <v>0</v>
      </c>
      <c r="F66" s="22">
        <f t="shared" ca="1" si="4"/>
        <v>0</v>
      </c>
      <c r="G66" s="22">
        <f t="shared" ca="1" si="4"/>
        <v>0</v>
      </c>
      <c r="H66" s="22">
        <f t="shared" ca="1" si="4"/>
        <v>0</v>
      </c>
      <c r="I66" s="22">
        <f t="shared" ca="1" si="4"/>
        <v>0</v>
      </c>
      <c r="J66" s="22">
        <f t="shared" ca="1" si="1"/>
        <v>0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4"/>
        <v>0</v>
      </c>
      <c r="E67" s="22">
        <f t="shared" ca="1" si="4"/>
        <v>0</v>
      </c>
      <c r="F67" s="22">
        <f t="shared" ca="1" si="4"/>
        <v>0</v>
      </c>
      <c r="G67" s="22">
        <f t="shared" ca="1" si="4"/>
        <v>0</v>
      </c>
      <c r="H67" s="22">
        <f t="shared" ca="1" si="4"/>
        <v>0</v>
      </c>
      <c r="I67" s="22">
        <f t="shared" ca="1" si="4"/>
        <v>0</v>
      </c>
      <c r="J67" s="22">
        <f t="shared" ca="1" si="1"/>
        <v>0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4"/>
        <v>0</v>
      </c>
      <c r="E68" s="22">
        <f t="shared" ca="1" si="4"/>
        <v>0</v>
      </c>
      <c r="F68" s="22">
        <f t="shared" ca="1" si="4"/>
        <v>0</v>
      </c>
      <c r="G68" s="22">
        <f t="shared" ca="1" si="4"/>
        <v>0</v>
      </c>
      <c r="H68" s="22">
        <f t="shared" ca="1" si="4"/>
        <v>0</v>
      </c>
      <c r="I68" s="22">
        <f t="shared" ca="1" si="4"/>
        <v>0</v>
      </c>
      <c r="J68" s="22">
        <f t="shared" ca="1" si="1"/>
        <v>0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4"/>
        <v>0</v>
      </c>
      <c r="E69" s="22">
        <f t="shared" ca="1" si="4"/>
        <v>0</v>
      </c>
      <c r="F69" s="22">
        <f t="shared" ca="1" si="4"/>
        <v>0</v>
      </c>
      <c r="G69" s="22">
        <f t="shared" ca="1" si="4"/>
        <v>0</v>
      </c>
      <c r="H69" s="22">
        <f t="shared" ca="1" si="4"/>
        <v>0</v>
      </c>
      <c r="I69" s="22">
        <f t="shared" ca="1" si="4"/>
        <v>0</v>
      </c>
      <c r="J69" s="22">
        <f t="shared" ca="1" si="1"/>
        <v>0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4"/>
        <v>0</v>
      </c>
      <c r="E70" s="22">
        <f t="shared" ca="1" si="4"/>
        <v>0</v>
      </c>
      <c r="F70" s="22">
        <f t="shared" ca="1" si="4"/>
        <v>0</v>
      </c>
      <c r="G70" s="22">
        <f t="shared" ca="1" si="4"/>
        <v>0</v>
      </c>
      <c r="H70" s="22">
        <f t="shared" ca="1" si="4"/>
        <v>0</v>
      </c>
      <c r="I70" s="22">
        <f t="shared" ca="1" si="4"/>
        <v>0</v>
      </c>
      <c r="J70" s="22">
        <f t="shared" ca="1" si="1"/>
        <v>0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I76" ca="1" si="5">IFERROR(INDIRECT("'"&amp;$B$2&amp;"'!"&amp;ADDRESS(MATCH($B71,INDIRECT("'"&amp;$B$2&amp;"'!$B$1:$B$1095"),0),MATCH(D$5,INDIRECT("'"&amp;$B$2&amp;"'!5:5"),0))),0)</f>
        <v>0</v>
      </c>
      <c r="E71" s="22">
        <f t="shared" ca="1" si="5"/>
        <v>0</v>
      </c>
      <c r="F71" s="22">
        <f t="shared" ca="1" si="5"/>
        <v>0</v>
      </c>
      <c r="G71" s="22">
        <f t="shared" ca="1" si="5"/>
        <v>0</v>
      </c>
      <c r="H71" s="22">
        <f t="shared" ca="1" si="5"/>
        <v>0</v>
      </c>
      <c r="I71" s="22">
        <f t="shared" ca="1" si="5"/>
        <v>0</v>
      </c>
      <c r="J71" s="22">
        <f t="shared" ca="1" si="1"/>
        <v>0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5"/>
        <v>0</v>
      </c>
      <c r="E72" s="22">
        <f t="shared" ca="1" si="5"/>
        <v>0</v>
      </c>
      <c r="F72" s="22">
        <f t="shared" ca="1" si="5"/>
        <v>0</v>
      </c>
      <c r="G72" s="22">
        <f t="shared" ca="1" si="5"/>
        <v>0</v>
      </c>
      <c r="H72" s="22">
        <f t="shared" ca="1" si="5"/>
        <v>0</v>
      </c>
      <c r="I72" s="22">
        <f t="shared" ca="1" si="5"/>
        <v>0</v>
      </c>
      <c r="J72" s="22">
        <f t="shared" ref="J72:J76" ca="1" si="6">+SUM(D72:I72)</f>
        <v>0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5"/>
        <v>0</v>
      </c>
      <c r="E73" s="22">
        <f t="shared" ca="1" si="5"/>
        <v>0</v>
      </c>
      <c r="F73" s="22">
        <f t="shared" ca="1" si="5"/>
        <v>0</v>
      </c>
      <c r="G73" s="22">
        <f t="shared" ca="1" si="5"/>
        <v>0</v>
      </c>
      <c r="H73" s="22">
        <f t="shared" ca="1" si="5"/>
        <v>0</v>
      </c>
      <c r="I73" s="22">
        <f t="shared" ca="1" si="5"/>
        <v>0</v>
      </c>
      <c r="J73" s="22">
        <f t="shared" ca="1" si="6"/>
        <v>0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5"/>
        <v>0</v>
      </c>
      <c r="E74" s="22">
        <f t="shared" ca="1" si="5"/>
        <v>0</v>
      </c>
      <c r="F74" s="22">
        <f t="shared" ca="1" si="5"/>
        <v>0</v>
      </c>
      <c r="G74" s="22">
        <f t="shared" ca="1" si="5"/>
        <v>0</v>
      </c>
      <c r="H74" s="22">
        <f t="shared" ca="1" si="5"/>
        <v>0</v>
      </c>
      <c r="I74" s="22">
        <f t="shared" ca="1" si="5"/>
        <v>0</v>
      </c>
      <c r="J74" s="22">
        <f t="shared" ca="1" si="6"/>
        <v>0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5"/>
        <v>0</v>
      </c>
      <c r="E75" s="22">
        <f t="shared" ca="1" si="5"/>
        <v>0</v>
      </c>
      <c r="F75" s="22">
        <f t="shared" ca="1" si="5"/>
        <v>0</v>
      </c>
      <c r="G75" s="22">
        <f t="shared" ca="1" si="5"/>
        <v>0</v>
      </c>
      <c r="H75" s="22">
        <f t="shared" ca="1" si="5"/>
        <v>0</v>
      </c>
      <c r="I75" s="22">
        <f t="shared" ca="1" si="5"/>
        <v>0</v>
      </c>
      <c r="J75" s="22">
        <f t="shared" ca="1" si="6"/>
        <v>0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5"/>
        <v>0</v>
      </c>
      <c r="E76" s="22">
        <f t="shared" ca="1" si="5"/>
        <v>0</v>
      </c>
      <c r="F76" s="22">
        <f t="shared" ca="1" si="5"/>
        <v>0</v>
      </c>
      <c r="G76" s="22">
        <f t="shared" ca="1" si="5"/>
        <v>0</v>
      </c>
      <c r="H76" s="22">
        <f t="shared" ca="1" si="5"/>
        <v>0</v>
      </c>
      <c r="I76" s="22">
        <f t="shared" ca="1" si="5"/>
        <v>0</v>
      </c>
      <c r="J76" s="22">
        <f t="shared" ca="1" si="6"/>
        <v>0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J77" ca="1" si="7">SUMIF($C$7:$C$76,"HD",D$7:D$76)</f>
        <v>0</v>
      </c>
      <c r="E77" s="57">
        <f t="shared" ca="1" si="7"/>
        <v>0</v>
      </c>
      <c r="F77" s="57">
        <f t="shared" ca="1" si="7"/>
        <v>0</v>
      </c>
      <c r="G77" s="57">
        <f t="shared" ca="1" si="7"/>
        <v>0</v>
      </c>
      <c r="H77" s="57">
        <f t="shared" ca="1" si="7"/>
        <v>47043594.282591075</v>
      </c>
      <c r="I77" s="57">
        <f t="shared" ca="1" si="7"/>
        <v>5350549.4997009998</v>
      </c>
      <c r="J77" s="57">
        <f t="shared" ca="1" si="7"/>
        <v>52394143.782292068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t="shared" ref="E78:J78" ca="1" si="8">SUMIF($C$7:$C$76,"H",E$7:E$76)+SUMIF($C$7:$C$76,"E",E$7:E$76)</f>
        <v>0</v>
      </c>
      <c r="F78" s="57">
        <f t="shared" ca="1" si="8"/>
        <v>0</v>
      </c>
      <c r="G78" s="57">
        <f t="shared" ca="1" si="8"/>
        <v>0</v>
      </c>
      <c r="H78" s="57">
        <f t="shared" ca="1" si="8"/>
        <v>0</v>
      </c>
      <c r="I78" s="57">
        <f t="shared" ca="1" si="8"/>
        <v>0</v>
      </c>
      <c r="J78" s="57">
        <f t="shared" ca="1" si="8"/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0</v>
      </c>
      <c r="E79" s="57">
        <f t="shared" ref="E79:J79" ca="1" si="9">E77+E78</f>
        <v>0</v>
      </c>
      <c r="F79" s="57">
        <f t="shared" ca="1" si="9"/>
        <v>0</v>
      </c>
      <c r="G79" s="57">
        <f t="shared" ca="1" si="9"/>
        <v>0</v>
      </c>
      <c r="H79" s="57">
        <f t="shared" ca="1" si="9"/>
        <v>47043594.282591075</v>
      </c>
      <c r="I79" s="57">
        <f t="shared" ca="1" si="9"/>
        <v>5350549.4997009998</v>
      </c>
      <c r="J79" s="57">
        <f t="shared" ca="1" si="9"/>
        <v>52394143.782292068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5309E159-CE4E-469C-822E-C55D6F78F261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3988-C904-4737-A0C1-4783D14FF0F7}">
  <dimension ref="A1:IC81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8" width="15.7109375" style="3" customWidth="1"/>
    <col min="9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343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705</v>
      </c>
      <c r="E5" s="10">
        <v>706</v>
      </c>
      <c r="F5" s="10">
        <v>708</v>
      </c>
      <c r="G5" s="10">
        <v>736</v>
      </c>
      <c r="H5" s="10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105</v>
      </c>
      <c r="E6" s="72" t="s">
        <v>106</v>
      </c>
      <c r="F6" s="72" t="s">
        <v>107</v>
      </c>
      <c r="G6" s="72" t="s">
        <v>108</v>
      </c>
      <c r="H6" s="71" t="s">
        <v>344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G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3">
        <f ca="1">+SUM(D7:G7)</f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3728.4199999999255</v>
      </c>
      <c r="H8" s="23">
        <f t="shared" ref="H8:H22" ca="1" si="1">+SUM(D8:G8)</f>
        <v>3728.4199999999255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3">
        <f t="shared" ca="1" si="1"/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1032275.12</v>
      </c>
      <c r="E10" s="22">
        <f t="shared" ca="1" si="0"/>
        <v>0</v>
      </c>
      <c r="F10" s="22">
        <f t="shared" ca="1" si="0"/>
        <v>0</v>
      </c>
      <c r="G10" s="22">
        <f t="shared" ca="1" si="0"/>
        <v>56117.930000000008</v>
      </c>
      <c r="H10" s="23">
        <f t="shared" ca="1" si="1"/>
        <v>1088393.05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2">
        <f t="shared" ca="1" si="0"/>
        <v>0</v>
      </c>
      <c r="G11" s="22">
        <f t="shared" ca="1" si="0"/>
        <v>1273</v>
      </c>
      <c r="H11" s="23">
        <f t="shared" ca="1" si="1"/>
        <v>1273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3">
        <f t="shared" ca="1" si="1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2">
        <f t="shared" ca="1" si="0"/>
        <v>0</v>
      </c>
      <c r="G13" s="22">
        <f t="shared" ca="1" si="0"/>
        <v>0</v>
      </c>
      <c r="H13" s="23">
        <f t="shared" ca="1" si="1"/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2">
        <f t="shared" ca="1" si="0"/>
        <v>0</v>
      </c>
      <c r="G14" s="22">
        <f t="shared" ca="1" si="0"/>
        <v>1970.98</v>
      </c>
      <c r="H14" s="23">
        <f t="shared" ca="1" si="1"/>
        <v>1970.98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3">
        <f t="shared" ca="1" si="1"/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3">
        <f t="shared" ca="1" si="1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0</v>
      </c>
      <c r="F17" s="22">
        <f t="shared" ca="1" si="0"/>
        <v>0</v>
      </c>
      <c r="G17" s="22">
        <f t="shared" ca="1" si="0"/>
        <v>88899</v>
      </c>
      <c r="H17" s="23">
        <f t="shared" ca="1" si="1"/>
        <v>88899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0</v>
      </c>
      <c r="H18" s="23">
        <f t="shared" ca="1" si="1"/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2533896.2821490001</v>
      </c>
      <c r="F19" s="22">
        <f t="shared" ca="1" si="0"/>
        <v>0</v>
      </c>
      <c r="G19" s="22">
        <f t="shared" ca="1" si="0"/>
        <v>0</v>
      </c>
      <c r="H19" s="23">
        <f t="shared" ca="1" si="1"/>
        <v>2533896.2821490001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1500</v>
      </c>
      <c r="F20" s="22">
        <f t="shared" ca="1" si="0"/>
        <v>0</v>
      </c>
      <c r="G20" s="22">
        <f t="shared" ca="1" si="0"/>
        <v>0</v>
      </c>
      <c r="H20" s="23">
        <f t="shared" ca="1" si="1"/>
        <v>1500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403.04</v>
      </c>
      <c r="H21" s="23">
        <f t="shared" ca="1" si="1"/>
        <v>403.04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0</v>
      </c>
      <c r="F22" s="22">
        <f t="shared" ca="1" si="0"/>
        <v>0</v>
      </c>
      <c r="G22" s="22">
        <f t="shared" ca="1" si="0"/>
        <v>36805.19</v>
      </c>
      <c r="H22" s="23">
        <f t="shared" ca="1" si="1"/>
        <v>36805.19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G42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0</v>
      </c>
      <c r="F23" s="22">
        <f t="shared" ca="1" si="2"/>
        <v>0</v>
      </c>
      <c r="G23" s="22">
        <f t="shared" ca="1" si="2"/>
        <v>0</v>
      </c>
      <c r="H23" s="23">
        <f t="shared" ref="H23:H41" ca="1" si="3">+SUM(D23:G23)</f>
        <v>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2">
        <f t="shared" ca="1" si="2"/>
        <v>0</v>
      </c>
      <c r="G24" s="22">
        <f t="shared" ca="1" si="2"/>
        <v>1212808.97</v>
      </c>
      <c r="H24" s="23">
        <f t="shared" ca="1" si="3"/>
        <v>1212808.97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2">
        <f t="shared" ca="1" si="2"/>
        <v>0</v>
      </c>
      <c r="G25" s="22">
        <f t="shared" ca="1" si="2"/>
        <v>0.04</v>
      </c>
      <c r="H25" s="23">
        <f t="shared" ca="1" si="3"/>
        <v>0.04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2">
        <f t="shared" ca="1" si="2"/>
        <v>0</v>
      </c>
      <c r="G26" s="22">
        <f t="shared" ca="1" si="2"/>
        <v>0</v>
      </c>
      <c r="H26" s="23">
        <f t="shared" ca="1" si="3"/>
        <v>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375000</v>
      </c>
      <c r="E27" s="22">
        <f t="shared" ca="1" si="2"/>
        <v>0</v>
      </c>
      <c r="F27" s="22">
        <f t="shared" ca="1" si="2"/>
        <v>0</v>
      </c>
      <c r="G27" s="22">
        <f t="shared" ca="1" si="2"/>
        <v>0</v>
      </c>
      <c r="H27" s="23">
        <f t="shared" ca="1" si="3"/>
        <v>375000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2">
        <f t="shared" ca="1" si="2"/>
        <v>0</v>
      </c>
      <c r="G28" s="22">
        <f t="shared" ca="1" si="2"/>
        <v>0</v>
      </c>
      <c r="H28" s="23">
        <f t="shared" ca="1" si="3"/>
        <v>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0</v>
      </c>
      <c r="F29" s="22">
        <f t="shared" ca="1" si="2"/>
        <v>0</v>
      </c>
      <c r="G29" s="22">
        <f t="shared" ca="1" si="2"/>
        <v>5.99</v>
      </c>
      <c r="H29" s="23">
        <f t="shared" ca="1" si="3"/>
        <v>5.99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0</v>
      </c>
      <c r="E30" s="22">
        <f t="shared" ca="1" si="2"/>
        <v>0</v>
      </c>
      <c r="F30" s="22">
        <f t="shared" ca="1" si="2"/>
        <v>0</v>
      </c>
      <c r="G30" s="22">
        <f t="shared" ca="1" si="2"/>
        <v>1881912.55</v>
      </c>
      <c r="H30" s="23">
        <f t="shared" ca="1" si="3"/>
        <v>1881912.55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-20196.61</v>
      </c>
      <c r="E31" s="22">
        <f t="shared" ca="1" si="2"/>
        <v>0</v>
      </c>
      <c r="F31" s="22">
        <f t="shared" ca="1" si="2"/>
        <v>0</v>
      </c>
      <c r="G31" s="22">
        <f t="shared" ca="1" si="2"/>
        <v>19936.260094000001</v>
      </c>
      <c r="H31" s="23">
        <f t="shared" ca="1" si="3"/>
        <v>-260.34990599999946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2380.9499999999998</v>
      </c>
      <c r="E32" s="22">
        <f t="shared" ca="1" si="2"/>
        <v>0</v>
      </c>
      <c r="F32" s="22">
        <f t="shared" ca="1" si="2"/>
        <v>0</v>
      </c>
      <c r="G32" s="22">
        <f t="shared" ca="1" si="2"/>
        <v>50</v>
      </c>
      <c r="H32" s="23">
        <f t="shared" ca="1" si="3"/>
        <v>2430.9499999999998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268083.21999999997</v>
      </c>
      <c r="E33" s="22">
        <f t="shared" ca="1" si="2"/>
        <v>0</v>
      </c>
      <c r="F33" s="22">
        <f t="shared" ca="1" si="2"/>
        <v>0</v>
      </c>
      <c r="G33" s="22">
        <f t="shared" ca="1" si="2"/>
        <v>0</v>
      </c>
      <c r="H33" s="23">
        <f t="shared" ca="1" si="3"/>
        <v>268083.21999999997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2">
        <f t="shared" ca="1" si="2"/>
        <v>0</v>
      </c>
      <c r="G34" s="22">
        <f t="shared" ca="1" si="2"/>
        <v>249281.69</v>
      </c>
      <c r="H34" s="23">
        <f t="shared" ca="1" si="3"/>
        <v>249281.69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0</v>
      </c>
      <c r="F35" s="22">
        <f t="shared" ca="1" si="2"/>
        <v>0</v>
      </c>
      <c r="G35" s="22">
        <f t="shared" ca="1" si="2"/>
        <v>25</v>
      </c>
      <c r="H35" s="23">
        <f t="shared" ca="1" si="3"/>
        <v>25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2">
        <f t="shared" ca="1" si="2"/>
        <v>0</v>
      </c>
      <c r="G36" s="22">
        <f t="shared" ca="1" si="2"/>
        <v>0</v>
      </c>
      <c r="H36" s="23">
        <f t="shared" ca="1" si="3"/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0</v>
      </c>
      <c r="E37" s="22">
        <f t="shared" ca="1" si="2"/>
        <v>0</v>
      </c>
      <c r="F37" s="22">
        <f t="shared" ca="1" si="2"/>
        <v>0</v>
      </c>
      <c r="G37" s="22">
        <f t="shared" ca="1" si="2"/>
        <v>75050.81</v>
      </c>
      <c r="H37" s="23">
        <f t="shared" ca="1" si="3"/>
        <v>75050.81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2">
        <f t="shared" ca="1" si="2"/>
        <v>0</v>
      </c>
      <c r="G38" s="22">
        <f t="shared" ca="1" si="2"/>
        <v>0</v>
      </c>
      <c r="H38" s="23">
        <f t="shared" ca="1" si="3"/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2"/>
        <v>647212.31000000006</v>
      </c>
      <c r="E39" s="22">
        <f t="shared" ca="1" si="2"/>
        <v>0</v>
      </c>
      <c r="F39" s="22">
        <f t="shared" ca="1" si="2"/>
        <v>15878.88</v>
      </c>
      <c r="G39" s="22">
        <f t="shared" ca="1" si="2"/>
        <v>0</v>
      </c>
      <c r="H39" s="23">
        <f t="shared" ca="1" si="3"/>
        <v>663091.19000000006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2"/>
        <v>3160</v>
      </c>
      <c r="E40" s="22">
        <f t="shared" ca="1" si="2"/>
        <v>0</v>
      </c>
      <c r="F40" s="22">
        <f t="shared" ca="1" si="2"/>
        <v>0</v>
      </c>
      <c r="G40" s="22">
        <f t="shared" ca="1" si="2"/>
        <v>0</v>
      </c>
      <c r="H40" s="23">
        <f t="shared" ca="1" si="3"/>
        <v>3160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2"/>
        <v>0</v>
      </c>
      <c r="E41" s="22">
        <f t="shared" ca="1" si="2"/>
        <v>0</v>
      </c>
      <c r="F41" s="22">
        <f t="shared" ca="1" si="2"/>
        <v>0</v>
      </c>
      <c r="G41" s="22">
        <f t="shared" ca="1" si="2"/>
        <v>0</v>
      </c>
      <c r="H41" s="23">
        <f t="shared" ca="1" si="3"/>
        <v>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2"/>
        <v>0</v>
      </c>
      <c r="E42" s="22">
        <f t="shared" ca="1" si="2"/>
        <v>0</v>
      </c>
      <c r="F42" s="22">
        <f t="shared" ca="1" si="2"/>
        <v>0</v>
      </c>
      <c r="G42" s="22">
        <f t="shared" ca="1" si="2"/>
        <v>0</v>
      </c>
      <c r="H42" s="23">
        <f t="shared" ref="H42" ca="1" si="4">+SUM(D42:G42)</f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ref="D43:G58" ca="1" si="5">IFERROR(INDIRECT("'"&amp;$B$2&amp;"'!"&amp;ADDRESS(MATCH($B43,INDIRECT("'"&amp;$B$2&amp;"'!$B$1:$B$1095"),0),MATCH(D$5,INDIRECT("'"&amp;$B$2&amp;"'!5:5"),0))),0)</f>
        <v>0</v>
      </c>
      <c r="E43" s="22">
        <f t="shared" ca="1" si="5"/>
        <v>0</v>
      </c>
      <c r="F43" s="22">
        <f t="shared" ca="1" si="5"/>
        <v>0</v>
      </c>
      <c r="G43" s="22">
        <f t="shared" ca="1" si="5"/>
        <v>0</v>
      </c>
      <c r="H43" s="23">
        <f t="shared" ref="H43:H60" ca="1" si="6">+SUM(D43:G43)</f>
        <v>0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5"/>
        <v>0</v>
      </c>
      <c r="E44" s="22">
        <f t="shared" ca="1" si="5"/>
        <v>0</v>
      </c>
      <c r="F44" s="22">
        <f t="shared" ca="1" si="5"/>
        <v>0</v>
      </c>
      <c r="G44" s="22">
        <f t="shared" ca="1" si="5"/>
        <v>0</v>
      </c>
      <c r="H44" s="23">
        <f t="shared" ca="1" si="6"/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5"/>
        <v>885295.92</v>
      </c>
      <c r="E45" s="22">
        <f t="shared" ca="1" si="5"/>
        <v>0</v>
      </c>
      <c r="F45" s="22">
        <f t="shared" ca="1" si="5"/>
        <v>0</v>
      </c>
      <c r="G45" s="22">
        <f t="shared" ca="1" si="5"/>
        <v>0</v>
      </c>
      <c r="H45" s="23">
        <f t="shared" ca="1" si="6"/>
        <v>885295.92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5"/>
        <v>0</v>
      </c>
      <c r="E46" s="22">
        <f t="shared" ca="1" si="5"/>
        <v>0</v>
      </c>
      <c r="F46" s="22">
        <f t="shared" ca="1" si="5"/>
        <v>0</v>
      </c>
      <c r="G46" s="22">
        <f t="shared" ca="1" si="5"/>
        <v>0</v>
      </c>
      <c r="H46" s="23">
        <f t="shared" ca="1" si="6"/>
        <v>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5"/>
        <v>0</v>
      </c>
      <c r="E47" s="22">
        <f t="shared" ca="1" si="5"/>
        <v>0</v>
      </c>
      <c r="F47" s="22">
        <f t="shared" ca="1" si="5"/>
        <v>0</v>
      </c>
      <c r="G47" s="22">
        <f t="shared" ca="1" si="5"/>
        <v>0</v>
      </c>
      <c r="H47" s="23">
        <f t="shared" ca="1" si="6"/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5"/>
        <v>0</v>
      </c>
      <c r="E48" s="22">
        <f t="shared" ca="1" si="5"/>
        <v>0</v>
      </c>
      <c r="F48" s="22">
        <f t="shared" ca="1" si="5"/>
        <v>0</v>
      </c>
      <c r="G48" s="22">
        <f t="shared" ca="1" si="5"/>
        <v>0</v>
      </c>
      <c r="H48" s="23">
        <f t="shared" ca="1" si="6"/>
        <v>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5"/>
        <v>0</v>
      </c>
      <c r="E49" s="22">
        <f t="shared" ca="1" si="5"/>
        <v>0</v>
      </c>
      <c r="F49" s="22">
        <f t="shared" ca="1" si="5"/>
        <v>0</v>
      </c>
      <c r="G49" s="22">
        <f t="shared" ca="1" si="5"/>
        <v>0</v>
      </c>
      <c r="H49" s="23">
        <f t="shared" ca="1" si="6"/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5"/>
        <v>0</v>
      </c>
      <c r="E50" s="22">
        <f t="shared" ca="1" si="5"/>
        <v>0</v>
      </c>
      <c r="F50" s="22">
        <f t="shared" ca="1" si="5"/>
        <v>0</v>
      </c>
      <c r="G50" s="22">
        <f t="shared" ca="1" si="5"/>
        <v>0</v>
      </c>
      <c r="H50" s="23">
        <f t="shared" ca="1" si="6"/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5"/>
        <v>0</v>
      </c>
      <c r="E51" s="22">
        <f t="shared" ca="1" si="5"/>
        <v>0</v>
      </c>
      <c r="F51" s="22">
        <f t="shared" ca="1" si="5"/>
        <v>0</v>
      </c>
      <c r="G51" s="22">
        <f t="shared" ca="1" si="5"/>
        <v>0</v>
      </c>
      <c r="H51" s="23">
        <f t="shared" ca="1" si="6"/>
        <v>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5"/>
        <v>0</v>
      </c>
      <c r="E52" s="22">
        <f t="shared" ca="1" si="5"/>
        <v>0</v>
      </c>
      <c r="F52" s="22">
        <f t="shared" ca="1" si="5"/>
        <v>0</v>
      </c>
      <c r="G52" s="22">
        <f t="shared" ca="1" si="5"/>
        <v>1696</v>
      </c>
      <c r="H52" s="23">
        <f t="shared" ref="H52:H56" ca="1" si="7">+SUM(D52:G52)</f>
        <v>1696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5"/>
        <v>0</v>
      </c>
      <c r="E53" s="22">
        <f t="shared" ca="1" si="5"/>
        <v>0</v>
      </c>
      <c r="F53" s="22">
        <f t="shared" ca="1" si="5"/>
        <v>0</v>
      </c>
      <c r="G53" s="22">
        <f t="shared" ca="1" si="5"/>
        <v>0</v>
      </c>
      <c r="H53" s="23">
        <f t="shared" ref="H53:H55" ca="1" si="8">+SUM(D53:G53)</f>
        <v>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5"/>
        <v>0</v>
      </c>
      <c r="E54" s="22">
        <f t="shared" ca="1" si="5"/>
        <v>0</v>
      </c>
      <c r="F54" s="22">
        <f t="shared" ca="1" si="5"/>
        <v>0</v>
      </c>
      <c r="G54" s="22">
        <f t="shared" ca="1" si="5"/>
        <v>0</v>
      </c>
      <c r="H54" s="23">
        <f t="shared" ca="1" si="8"/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5"/>
        <v>0</v>
      </c>
      <c r="E55" s="22">
        <f t="shared" ca="1" si="5"/>
        <v>0</v>
      </c>
      <c r="F55" s="22">
        <f t="shared" ca="1" si="5"/>
        <v>0</v>
      </c>
      <c r="G55" s="22">
        <f t="shared" ca="1" si="5"/>
        <v>0</v>
      </c>
      <c r="H55" s="23">
        <f t="shared" ca="1" si="8"/>
        <v>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5"/>
        <v>0</v>
      </c>
      <c r="E56" s="22">
        <f t="shared" ca="1" si="5"/>
        <v>0</v>
      </c>
      <c r="F56" s="22">
        <f t="shared" ca="1" si="5"/>
        <v>0</v>
      </c>
      <c r="G56" s="22">
        <f t="shared" ca="1" si="5"/>
        <v>0</v>
      </c>
      <c r="H56" s="23">
        <f t="shared" ca="1" si="7"/>
        <v>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5"/>
        <v>0</v>
      </c>
      <c r="E57" s="22">
        <f t="shared" ca="1" si="5"/>
        <v>0</v>
      </c>
      <c r="F57" s="22">
        <f t="shared" ca="1" si="5"/>
        <v>0</v>
      </c>
      <c r="G57" s="22">
        <f t="shared" ca="1" si="5"/>
        <v>0</v>
      </c>
      <c r="H57" s="23">
        <f t="shared" ca="1" si="6"/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5"/>
        <v>0</v>
      </c>
      <c r="E58" s="22">
        <f t="shared" ca="1" si="5"/>
        <v>0</v>
      </c>
      <c r="F58" s="22">
        <f t="shared" ca="1" si="5"/>
        <v>0</v>
      </c>
      <c r="G58" s="22">
        <f t="shared" ca="1" si="5"/>
        <v>0</v>
      </c>
      <c r="H58" s="23">
        <f t="shared" ca="1" si="6"/>
        <v>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ref="D59:G76" ca="1" si="9">IFERROR(INDIRECT("'"&amp;$B$2&amp;"'!"&amp;ADDRESS(MATCH($B59,INDIRECT("'"&amp;$B$2&amp;"'!$B$1:$B$1095"),0),MATCH(D$5,INDIRECT("'"&amp;$B$2&amp;"'!5:5"),0))),0)</f>
        <v>0</v>
      </c>
      <c r="E59" s="22">
        <f t="shared" ca="1" si="9"/>
        <v>0</v>
      </c>
      <c r="F59" s="22">
        <f t="shared" ca="1" si="9"/>
        <v>0</v>
      </c>
      <c r="G59" s="22">
        <f t="shared" ca="1" si="9"/>
        <v>0</v>
      </c>
      <c r="H59" s="23">
        <f t="shared" ca="1" si="6"/>
        <v>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9"/>
        <v>0</v>
      </c>
      <c r="E60" s="22">
        <f t="shared" ca="1" si="9"/>
        <v>0</v>
      </c>
      <c r="F60" s="22">
        <f t="shared" ca="1" si="9"/>
        <v>0</v>
      </c>
      <c r="G60" s="22">
        <f t="shared" ca="1" si="9"/>
        <v>0</v>
      </c>
      <c r="H60" s="23">
        <f t="shared" ca="1" si="6"/>
        <v>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9"/>
        <v>0</v>
      </c>
      <c r="E61" s="22">
        <f t="shared" ca="1" si="9"/>
        <v>0</v>
      </c>
      <c r="F61" s="22">
        <f t="shared" ca="1" si="9"/>
        <v>0</v>
      </c>
      <c r="G61" s="22">
        <f t="shared" ca="1" si="9"/>
        <v>0</v>
      </c>
      <c r="H61" s="23">
        <f t="shared" ref="H61" ca="1" si="10">+SUM(D61:G61)</f>
        <v>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9"/>
        <v>0</v>
      </c>
      <c r="E62" s="22">
        <f t="shared" ca="1" si="9"/>
        <v>0</v>
      </c>
      <c r="F62" s="22">
        <f t="shared" ca="1" si="9"/>
        <v>0</v>
      </c>
      <c r="G62" s="22">
        <f t="shared" ca="1" si="9"/>
        <v>0</v>
      </c>
      <c r="H62" s="23">
        <f t="shared" ref="H62:H73" ca="1" si="11">+SUM(D62:G62)</f>
        <v>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9"/>
        <v>0</v>
      </c>
      <c r="E63" s="22">
        <f t="shared" ca="1" si="9"/>
        <v>0</v>
      </c>
      <c r="F63" s="22">
        <f t="shared" ca="1" si="9"/>
        <v>0</v>
      </c>
      <c r="G63" s="22">
        <f t="shared" ca="1" si="9"/>
        <v>0</v>
      </c>
      <c r="H63" s="23">
        <f t="shared" ca="1" si="11"/>
        <v>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9"/>
        <v>0</v>
      </c>
      <c r="E64" s="22">
        <f t="shared" ca="1" si="9"/>
        <v>0</v>
      </c>
      <c r="F64" s="22">
        <f t="shared" ca="1" si="9"/>
        <v>0</v>
      </c>
      <c r="G64" s="22">
        <f t="shared" ca="1" si="9"/>
        <v>0</v>
      </c>
      <c r="H64" s="23">
        <f t="shared" ca="1" si="11"/>
        <v>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9"/>
        <v>0</v>
      </c>
      <c r="E65" s="22">
        <f t="shared" ca="1" si="9"/>
        <v>0</v>
      </c>
      <c r="F65" s="22">
        <f t="shared" ca="1" si="9"/>
        <v>0</v>
      </c>
      <c r="G65" s="22">
        <f t="shared" ca="1" si="9"/>
        <v>0</v>
      </c>
      <c r="H65" s="23">
        <f t="shared" ca="1" si="11"/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9"/>
        <v>0</v>
      </c>
      <c r="E66" s="22">
        <f t="shared" ca="1" si="9"/>
        <v>0</v>
      </c>
      <c r="F66" s="22">
        <f t="shared" ca="1" si="9"/>
        <v>0</v>
      </c>
      <c r="G66" s="22">
        <f t="shared" ca="1" si="9"/>
        <v>0</v>
      </c>
      <c r="H66" s="23">
        <f t="shared" ca="1" si="11"/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9"/>
        <v>0</v>
      </c>
      <c r="E67" s="22">
        <f t="shared" ca="1" si="9"/>
        <v>0</v>
      </c>
      <c r="F67" s="22">
        <f t="shared" ca="1" si="9"/>
        <v>0</v>
      </c>
      <c r="G67" s="22">
        <f t="shared" ca="1" si="9"/>
        <v>0</v>
      </c>
      <c r="H67" s="23">
        <f t="shared" ca="1" si="11"/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9"/>
        <v>0</v>
      </c>
      <c r="E68" s="22">
        <f t="shared" ca="1" si="9"/>
        <v>0</v>
      </c>
      <c r="F68" s="22">
        <f t="shared" ca="1" si="9"/>
        <v>0</v>
      </c>
      <c r="G68" s="22">
        <f t="shared" ca="1" si="9"/>
        <v>0</v>
      </c>
      <c r="H68" s="23">
        <f t="shared" ca="1" si="11"/>
        <v>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9"/>
        <v>0</v>
      </c>
      <c r="E69" s="22">
        <f t="shared" ca="1" si="9"/>
        <v>0</v>
      </c>
      <c r="F69" s="22">
        <f t="shared" ca="1" si="9"/>
        <v>0</v>
      </c>
      <c r="G69" s="22">
        <f t="shared" ca="1" si="9"/>
        <v>0</v>
      </c>
      <c r="H69" s="23">
        <f t="shared" ca="1" si="11"/>
        <v>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9"/>
        <v>0</v>
      </c>
      <c r="E70" s="22">
        <f t="shared" ca="1" si="9"/>
        <v>0</v>
      </c>
      <c r="F70" s="22">
        <f t="shared" ca="1" si="9"/>
        <v>0</v>
      </c>
      <c r="G70" s="22">
        <f t="shared" ca="1" si="9"/>
        <v>0</v>
      </c>
      <c r="H70" s="23">
        <f t="shared" ca="1" si="11"/>
        <v>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ca="1" si="9"/>
        <v>0</v>
      </c>
      <c r="E71" s="22">
        <f t="shared" ca="1" si="9"/>
        <v>0</v>
      </c>
      <c r="F71" s="22">
        <f t="shared" ca="1" si="9"/>
        <v>0</v>
      </c>
      <c r="G71" s="22">
        <f t="shared" ca="1" si="9"/>
        <v>0</v>
      </c>
      <c r="H71" s="23">
        <f t="shared" ca="1" si="11"/>
        <v>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9"/>
        <v>0</v>
      </c>
      <c r="E72" s="22">
        <f t="shared" ca="1" si="9"/>
        <v>0</v>
      </c>
      <c r="F72" s="22">
        <f t="shared" ca="1" si="9"/>
        <v>0</v>
      </c>
      <c r="G72" s="22">
        <f t="shared" ca="1" si="9"/>
        <v>0</v>
      </c>
      <c r="H72" s="23">
        <f t="shared" ca="1" si="11"/>
        <v>0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9"/>
        <v>0</v>
      </c>
      <c r="E73" s="22">
        <f t="shared" ca="1" si="9"/>
        <v>0</v>
      </c>
      <c r="F73" s="22">
        <f t="shared" ca="1" si="9"/>
        <v>0</v>
      </c>
      <c r="G73" s="22">
        <f t="shared" ca="1" si="9"/>
        <v>0</v>
      </c>
      <c r="H73" s="23">
        <f t="shared" ca="1" si="11"/>
        <v>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9"/>
        <v>0</v>
      </c>
      <c r="E74" s="22">
        <f t="shared" ca="1" si="9"/>
        <v>0</v>
      </c>
      <c r="F74" s="22">
        <f t="shared" ca="1" si="9"/>
        <v>0</v>
      </c>
      <c r="G74" s="22">
        <f t="shared" ca="1" si="9"/>
        <v>0</v>
      </c>
      <c r="H74" s="23">
        <f ca="1">+SUM(D74:G74)</f>
        <v>0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9"/>
        <v>0</v>
      </c>
      <c r="E75" s="22">
        <f t="shared" ca="1" si="9"/>
        <v>0</v>
      </c>
      <c r="F75" s="22">
        <f t="shared" ca="1" si="9"/>
        <v>0</v>
      </c>
      <c r="G75" s="22">
        <f t="shared" ca="1" si="9"/>
        <v>0</v>
      </c>
      <c r="H75" s="23">
        <f ca="1">+SUM(D75:G75)</f>
        <v>0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HL75" s="17"/>
      <c r="HM75" s="17"/>
      <c r="HN75" s="17"/>
      <c r="HO75" s="17"/>
      <c r="HP75" s="17"/>
    </row>
    <row r="76" spans="1:237" ht="12.75" customHeight="1" x14ac:dyDescent="0.2">
      <c r="A76" s="66" t="s">
        <v>285</v>
      </c>
      <c r="B76" s="21">
        <v>3018</v>
      </c>
      <c r="C76" s="67" t="s">
        <v>251</v>
      </c>
      <c r="D76" s="22">
        <f t="shared" ca="1" si="9"/>
        <v>0</v>
      </c>
      <c r="E76" s="22">
        <f t="shared" ca="1" si="9"/>
        <v>0</v>
      </c>
      <c r="F76" s="22">
        <f t="shared" ca="1" si="9"/>
        <v>0</v>
      </c>
      <c r="G76" s="22">
        <f t="shared" ca="1" si="9"/>
        <v>0</v>
      </c>
      <c r="H76" s="23">
        <f ca="1">+SUM(D76:G76)</f>
        <v>0</v>
      </c>
      <c r="I76" s="17"/>
      <c r="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</row>
    <row r="77" spans="1:237" ht="12.75" customHeigh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3193210.91</v>
      </c>
      <c r="E77" s="57">
        <f ca="1">SUMIF($C$7:$C$76,"HD",E$7:E$76)</f>
        <v>2535396.2821490001</v>
      </c>
      <c r="F77" s="57">
        <f ca="1">SUMIF($C$7:$C$76,"HD",F$7:F$76)</f>
        <v>15878.88</v>
      </c>
      <c r="G77" s="57">
        <f ca="1">SUMIF($C$7:$C$76,"HD",G$7:G$76)</f>
        <v>3629964.8700939999</v>
      </c>
      <c r="H77" s="57">
        <f ca="1">SUMIF($C$7:$C$76,"HD",H$7:H$76)</f>
        <v>9374450.9422430005</v>
      </c>
      <c r="I77" s="17"/>
      <c r="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</row>
    <row r="78" spans="1:237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G78" s="57">
        <f ca="1">SUMIF($C$7:$C$76,"H",G$7:G$76)+SUMIF($C$7:$C$76,"E",G$7:G$76)</f>
        <v>0</v>
      </c>
      <c r="H78" s="57">
        <f ca="1">SUMIF($C$7:$C$76,"H",H$7:H$76)+SUMIF($C$7:$C$76,"E",H$7:H$76)</f>
        <v>0</v>
      </c>
      <c r="I78" s="17"/>
      <c r="J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3193210.91</v>
      </c>
      <c r="E79" s="57">
        <f ca="1">E77+E78</f>
        <v>2535396.2821490001</v>
      </c>
      <c r="F79" s="57">
        <f ca="1">F77+F78</f>
        <v>15878.88</v>
      </c>
      <c r="G79" s="57">
        <f ca="1">G77+G78</f>
        <v>3629964.8700939999</v>
      </c>
      <c r="H79" s="57">
        <f ca="1">H77+H78</f>
        <v>9374450.9422430005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</row>
    <row r="81" spans="1:156" x14ac:dyDescent="0.2">
      <c r="A81" s="63"/>
      <c r="B81" s="63"/>
      <c r="C81" s="63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</row>
  </sheetData>
  <mergeCells count="1">
    <mergeCell ref="E2:G2"/>
  </mergeCells>
  <dataValidations count="1">
    <dataValidation type="list" allowBlank="1" showInputMessage="1" showErrorMessage="1" sqref="B2" xr:uid="{50B389C1-336A-4C4F-8EB8-634D93DAFC9C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DCD2-89AC-482A-83BC-6B438604D2DC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3" width="15.7109375" style="3" customWidth="1"/>
    <col min="14" max="14" width="4" style="3" customWidth="1"/>
    <col min="15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345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702</v>
      </c>
      <c r="E5" s="10">
        <v>748</v>
      </c>
      <c r="F5" s="10">
        <v>749</v>
      </c>
      <c r="G5" s="10">
        <v>752</v>
      </c>
      <c r="H5" s="10">
        <v>753</v>
      </c>
      <c r="I5" s="10">
        <v>754</v>
      </c>
      <c r="J5" s="10">
        <v>757</v>
      </c>
      <c r="K5" s="10">
        <v>758</v>
      </c>
      <c r="L5" s="10">
        <v>759</v>
      </c>
      <c r="M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110</v>
      </c>
      <c r="E6" s="72" t="s">
        <v>111</v>
      </c>
      <c r="F6" s="72" t="s">
        <v>112</v>
      </c>
      <c r="G6" s="72" t="s">
        <v>113</v>
      </c>
      <c r="H6" s="72" t="s">
        <v>114</v>
      </c>
      <c r="I6" s="72" t="s">
        <v>115</v>
      </c>
      <c r="J6" s="72" t="s">
        <v>116</v>
      </c>
      <c r="K6" s="72" t="s">
        <v>117</v>
      </c>
      <c r="L6" s="72" t="s">
        <v>118</v>
      </c>
      <c r="M6" s="71" t="s">
        <v>346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L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t="shared" ca="1" si="0"/>
        <v>0</v>
      </c>
      <c r="K7" s="22">
        <f t="shared" ca="1" si="0"/>
        <v>0</v>
      </c>
      <c r="L7" s="22">
        <f t="shared" ca="1" si="0"/>
        <v>0</v>
      </c>
      <c r="M7" s="23">
        <f t="shared" ref="M7:M22" ca="1" si="1">+SUM(D7:L7)</f>
        <v>0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100916155.11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2">
        <f t="shared" ca="1" si="0"/>
        <v>0</v>
      </c>
      <c r="K8" s="22">
        <f t="shared" ca="1" si="0"/>
        <v>0</v>
      </c>
      <c r="L8" s="22">
        <f t="shared" ca="1" si="0"/>
        <v>337803.54000000097</v>
      </c>
      <c r="M8" s="23">
        <f t="shared" ca="1" si="1"/>
        <v>101253958.65000001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27993026.289999999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2">
        <f t="shared" ca="1" si="0"/>
        <v>0</v>
      </c>
      <c r="I9" s="22">
        <f t="shared" ca="1" si="0"/>
        <v>0</v>
      </c>
      <c r="J9" s="22">
        <f t="shared" ca="1" si="0"/>
        <v>0</v>
      </c>
      <c r="K9" s="22">
        <f t="shared" ca="1" si="0"/>
        <v>0</v>
      </c>
      <c r="L9" s="22">
        <f t="shared" ca="1" si="0"/>
        <v>0</v>
      </c>
      <c r="M9" s="23">
        <f t="shared" ca="1" si="1"/>
        <v>27993026.289999999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631752.77</v>
      </c>
      <c r="E10" s="22">
        <f t="shared" ca="1" si="0"/>
        <v>0</v>
      </c>
      <c r="F10" s="22">
        <f t="shared" ca="1" si="0"/>
        <v>0</v>
      </c>
      <c r="G10" s="22">
        <f t="shared" ca="1" si="0"/>
        <v>0</v>
      </c>
      <c r="H10" s="22">
        <f t="shared" ca="1" si="0"/>
        <v>0</v>
      </c>
      <c r="I10" s="22">
        <f t="shared" ca="1" si="0"/>
        <v>0</v>
      </c>
      <c r="J10" s="22">
        <f t="shared" ca="1" si="0"/>
        <v>0</v>
      </c>
      <c r="K10" s="22">
        <f t="shared" ca="1" si="0"/>
        <v>0</v>
      </c>
      <c r="L10" s="22">
        <f t="shared" ca="1" si="0"/>
        <v>1639604.9500000002</v>
      </c>
      <c r="M10" s="23">
        <f t="shared" ca="1" si="1"/>
        <v>2271357.7200000002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2">
        <f t="shared" ca="1" si="0"/>
        <v>0</v>
      </c>
      <c r="G11" s="22">
        <f t="shared" ca="1" si="0"/>
        <v>0</v>
      </c>
      <c r="H11" s="22">
        <f t="shared" ca="1" si="0"/>
        <v>0</v>
      </c>
      <c r="I11" s="22">
        <f t="shared" ca="1" si="0"/>
        <v>0</v>
      </c>
      <c r="J11" s="22">
        <f t="shared" ca="1" si="0"/>
        <v>0</v>
      </c>
      <c r="K11" s="22">
        <f t="shared" ca="1" si="0"/>
        <v>436.86</v>
      </c>
      <c r="L11" s="22">
        <f t="shared" ca="1" si="0"/>
        <v>0</v>
      </c>
      <c r="M11" s="23">
        <f t="shared" ca="1" si="1"/>
        <v>436.86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2">
        <f t="shared" ca="1" si="0"/>
        <v>0</v>
      </c>
      <c r="L12" s="22">
        <f t="shared" ca="1" si="0"/>
        <v>0</v>
      </c>
      <c r="M12" s="23">
        <f t="shared" ca="1" si="1"/>
        <v>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2105302.64</v>
      </c>
      <c r="E13" s="22">
        <f t="shared" ca="1" si="0"/>
        <v>0</v>
      </c>
      <c r="F13" s="22">
        <f t="shared" ca="1" si="0"/>
        <v>0</v>
      </c>
      <c r="G13" s="22">
        <f t="shared" ca="1" si="0"/>
        <v>0</v>
      </c>
      <c r="H13" s="22">
        <f t="shared" ca="1" si="0"/>
        <v>0</v>
      </c>
      <c r="I13" s="22">
        <f t="shared" ca="1" si="0"/>
        <v>0</v>
      </c>
      <c r="J13" s="22">
        <f t="shared" ca="1" si="0"/>
        <v>0</v>
      </c>
      <c r="K13" s="22">
        <f t="shared" ca="1" si="0"/>
        <v>0</v>
      </c>
      <c r="L13" s="22">
        <f t="shared" ca="1" si="0"/>
        <v>0</v>
      </c>
      <c r="M13" s="23">
        <f t="shared" ca="1" si="1"/>
        <v>2105302.64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1642496.05</v>
      </c>
      <c r="E14" s="22">
        <f t="shared" ca="1" si="0"/>
        <v>0</v>
      </c>
      <c r="F14" s="22">
        <f t="shared" ca="1" si="0"/>
        <v>0</v>
      </c>
      <c r="G14" s="22">
        <f t="shared" ca="1" si="0"/>
        <v>0</v>
      </c>
      <c r="H14" s="22">
        <f t="shared" ca="1" si="0"/>
        <v>0</v>
      </c>
      <c r="I14" s="22">
        <f t="shared" ca="1" si="0"/>
        <v>0</v>
      </c>
      <c r="J14" s="22">
        <f t="shared" ca="1" si="0"/>
        <v>0</v>
      </c>
      <c r="K14" s="22">
        <f t="shared" ca="1" si="0"/>
        <v>0</v>
      </c>
      <c r="L14" s="22">
        <f t="shared" ca="1" si="0"/>
        <v>0</v>
      </c>
      <c r="M14" s="23">
        <f t="shared" ca="1" si="1"/>
        <v>1642496.05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0"/>
        <v>0</v>
      </c>
      <c r="K15" s="22">
        <f t="shared" ca="1" si="0"/>
        <v>0</v>
      </c>
      <c r="L15" s="22">
        <f t="shared" ca="1" si="0"/>
        <v>0</v>
      </c>
      <c r="M15" s="23">
        <f t="shared" ca="1" si="1"/>
        <v>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2">
        <f t="shared" ca="1" si="0"/>
        <v>0</v>
      </c>
      <c r="L16" s="22">
        <f t="shared" ca="1" si="0"/>
        <v>0</v>
      </c>
      <c r="M16" s="23">
        <f t="shared" ca="1" si="1"/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2577357</v>
      </c>
      <c r="E17" s="22">
        <f t="shared" ca="1" si="0"/>
        <v>0</v>
      </c>
      <c r="F17" s="22">
        <f t="shared" ca="1" si="0"/>
        <v>0</v>
      </c>
      <c r="G17" s="22">
        <f t="shared" ca="1" si="0"/>
        <v>0</v>
      </c>
      <c r="H17" s="22">
        <f t="shared" ca="1" si="0"/>
        <v>0</v>
      </c>
      <c r="I17" s="22">
        <f t="shared" ca="1" si="0"/>
        <v>0</v>
      </c>
      <c r="J17" s="22">
        <f t="shared" ca="1" si="0"/>
        <v>0</v>
      </c>
      <c r="K17" s="22">
        <f t="shared" ca="1" si="0"/>
        <v>0</v>
      </c>
      <c r="L17" s="22">
        <f t="shared" ca="1" si="0"/>
        <v>0</v>
      </c>
      <c r="M17" s="23">
        <f t="shared" ca="1" si="1"/>
        <v>2577357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0</v>
      </c>
      <c r="H18" s="22">
        <f t="shared" ca="1" si="0"/>
        <v>0</v>
      </c>
      <c r="I18" s="22">
        <f t="shared" ca="1" si="0"/>
        <v>0</v>
      </c>
      <c r="J18" s="22">
        <f t="shared" ca="1" si="0"/>
        <v>0</v>
      </c>
      <c r="K18" s="22">
        <f t="shared" ca="1" si="0"/>
        <v>0</v>
      </c>
      <c r="L18" s="22">
        <f t="shared" ca="1" si="0"/>
        <v>0</v>
      </c>
      <c r="M18" s="23">
        <f t="shared" ca="1" si="1"/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2">
        <f t="shared" ca="1" si="0"/>
        <v>0</v>
      </c>
      <c r="L19" s="22">
        <f t="shared" ca="1" si="0"/>
        <v>0</v>
      </c>
      <c r="M19" s="23">
        <f t="shared" ca="1" si="1"/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2">
        <f t="shared" ca="1" si="0"/>
        <v>0</v>
      </c>
      <c r="G20" s="22">
        <f t="shared" ca="1" si="0"/>
        <v>0</v>
      </c>
      <c r="H20" s="22">
        <f t="shared" ca="1" si="0"/>
        <v>0</v>
      </c>
      <c r="I20" s="22">
        <f t="shared" ca="1" si="0"/>
        <v>0</v>
      </c>
      <c r="J20" s="22">
        <f t="shared" ca="1" si="0"/>
        <v>0</v>
      </c>
      <c r="K20" s="22">
        <f t="shared" ca="1" si="0"/>
        <v>0</v>
      </c>
      <c r="L20" s="22">
        <f t="shared" ca="1" si="0"/>
        <v>0</v>
      </c>
      <c r="M20" s="23">
        <f t="shared" ca="1" si="1"/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0</v>
      </c>
      <c r="H21" s="22">
        <f t="shared" ca="1" si="0"/>
        <v>0</v>
      </c>
      <c r="I21" s="22">
        <f t="shared" ca="1" si="0"/>
        <v>0</v>
      </c>
      <c r="J21" s="22">
        <f t="shared" ca="1" si="0"/>
        <v>0</v>
      </c>
      <c r="K21" s="22">
        <f t="shared" ca="1" si="0"/>
        <v>0</v>
      </c>
      <c r="L21" s="22">
        <f t="shared" ca="1" si="0"/>
        <v>0</v>
      </c>
      <c r="M21" s="23">
        <f t="shared" ca="1" si="1"/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30239.59</v>
      </c>
      <c r="E22" s="22">
        <f t="shared" ca="1" si="0"/>
        <v>0</v>
      </c>
      <c r="F22" s="22">
        <f t="shared" ca="1" si="0"/>
        <v>0</v>
      </c>
      <c r="G22" s="22">
        <f t="shared" ca="1" si="0"/>
        <v>0</v>
      </c>
      <c r="H22" s="22">
        <f t="shared" ca="1" si="0"/>
        <v>0</v>
      </c>
      <c r="I22" s="22">
        <f t="shared" ca="1" si="0"/>
        <v>1429.67</v>
      </c>
      <c r="J22" s="22">
        <f t="shared" ca="1" si="0"/>
        <v>0</v>
      </c>
      <c r="K22" s="22">
        <f t="shared" ca="1" si="0"/>
        <v>2563.04</v>
      </c>
      <c r="L22" s="22">
        <f t="shared" ca="1" si="0"/>
        <v>0</v>
      </c>
      <c r="M22" s="23">
        <f t="shared" ca="1" si="1"/>
        <v>34232.300000000003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L38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0</v>
      </c>
      <c r="F23" s="22">
        <f t="shared" ca="1" si="2"/>
        <v>0</v>
      </c>
      <c r="G23" s="22">
        <f t="shared" ca="1" si="2"/>
        <v>0</v>
      </c>
      <c r="H23" s="22">
        <f t="shared" ca="1" si="2"/>
        <v>0</v>
      </c>
      <c r="I23" s="22">
        <f t="shared" ca="1" si="2"/>
        <v>0</v>
      </c>
      <c r="J23" s="22">
        <f t="shared" ca="1" si="2"/>
        <v>0</v>
      </c>
      <c r="K23" s="22">
        <f t="shared" ca="1" si="2"/>
        <v>0</v>
      </c>
      <c r="L23" s="22">
        <f t="shared" ca="1" si="2"/>
        <v>0</v>
      </c>
      <c r="M23" s="23">
        <f ca="1">+SUM(D23:L23)</f>
        <v>0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2">
        <f t="shared" ca="1" si="2"/>
        <v>0</v>
      </c>
      <c r="G24" s="22">
        <f t="shared" ca="1" si="2"/>
        <v>0</v>
      </c>
      <c r="H24" s="22">
        <f t="shared" ca="1" si="2"/>
        <v>0</v>
      </c>
      <c r="I24" s="22">
        <f t="shared" ca="1" si="2"/>
        <v>0</v>
      </c>
      <c r="J24" s="22">
        <f t="shared" ca="1" si="2"/>
        <v>0</v>
      </c>
      <c r="K24" s="22">
        <f t="shared" ca="1" si="2"/>
        <v>0</v>
      </c>
      <c r="L24" s="22">
        <f t="shared" ca="1" si="2"/>
        <v>0</v>
      </c>
      <c r="M24" s="23">
        <f ca="1">+SUM(D24:L24)</f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1</v>
      </c>
      <c r="E25" s="22">
        <f t="shared" ca="1" si="2"/>
        <v>0</v>
      </c>
      <c r="F25" s="22">
        <f t="shared" ca="1" si="2"/>
        <v>0</v>
      </c>
      <c r="G25" s="22">
        <f t="shared" ca="1" si="2"/>
        <v>0</v>
      </c>
      <c r="H25" s="22">
        <f t="shared" ca="1" si="2"/>
        <v>0</v>
      </c>
      <c r="I25" s="22">
        <f t="shared" ca="1" si="2"/>
        <v>0</v>
      </c>
      <c r="J25" s="22">
        <f t="shared" ca="1" si="2"/>
        <v>0</v>
      </c>
      <c r="K25" s="22">
        <f t="shared" ca="1" si="2"/>
        <v>0</v>
      </c>
      <c r="L25" s="22">
        <f t="shared" ca="1" si="2"/>
        <v>0</v>
      </c>
      <c r="M25" s="23">
        <f t="shared" ref="M25:M46" ca="1" si="3">+SUM(D25:L25)</f>
        <v>1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2">
        <f t="shared" ca="1" si="2"/>
        <v>0</v>
      </c>
      <c r="G26" s="22">
        <f t="shared" ca="1" si="2"/>
        <v>0</v>
      </c>
      <c r="H26" s="22">
        <f t="shared" ca="1" si="2"/>
        <v>0</v>
      </c>
      <c r="I26" s="22">
        <f t="shared" ca="1" si="2"/>
        <v>0</v>
      </c>
      <c r="J26" s="22">
        <f t="shared" ca="1" si="2"/>
        <v>0</v>
      </c>
      <c r="K26" s="22">
        <f t="shared" ca="1" si="2"/>
        <v>0</v>
      </c>
      <c r="L26" s="22">
        <f t="shared" ca="1" si="2"/>
        <v>0</v>
      </c>
      <c r="M26" s="23">
        <f t="shared" ca="1" si="3"/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0</v>
      </c>
      <c r="F27" s="22">
        <f t="shared" ca="1" si="2"/>
        <v>0</v>
      </c>
      <c r="G27" s="22">
        <f t="shared" ca="1" si="2"/>
        <v>0</v>
      </c>
      <c r="H27" s="22">
        <f t="shared" ca="1" si="2"/>
        <v>0</v>
      </c>
      <c r="I27" s="22">
        <f t="shared" ca="1" si="2"/>
        <v>0</v>
      </c>
      <c r="J27" s="22">
        <f t="shared" ca="1" si="2"/>
        <v>0</v>
      </c>
      <c r="K27" s="22">
        <f t="shared" ca="1" si="2"/>
        <v>0</v>
      </c>
      <c r="L27" s="22">
        <f t="shared" ca="1" si="2"/>
        <v>0</v>
      </c>
      <c r="M27" s="23">
        <f t="shared" ca="1" si="3"/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2">
        <f t="shared" ca="1" si="2"/>
        <v>0</v>
      </c>
      <c r="G28" s="22">
        <f t="shared" ca="1" si="2"/>
        <v>0</v>
      </c>
      <c r="H28" s="22">
        <f t="shared" ca="1" si="2"/>
        <v>0</v>
      </c>
      <c r="I28" s="22">
        <f t="shared" ca="1" si="2"/>
        <v>0</v>
      </c>
      <c r="J28" s="22">
        <f t="shared" ca="1" si="2"/>
        <v>0</v>
      </c>
      <c r="K28" s="22">
        <f t="shared" ca="1" si="2"/>
        <v>0</v>
      </c>
      <c r="L28" s="22">
        <f t="shared" ca="1" si="2"/>
        <v>0</v>
      </c>
      <c r="M28" s="23">
        <f t="shared" ca="1" si="3"/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20418484.756999999</v>
      </c>
      <c r="E29" s="22">
        <f t="shared" ca="1" si="2"/>
        <v>0</v>
      </c>
      <c r="F29" s="22">
        <f t="shared" ca="1" si="2"/>
        <v>0</v>
      </c>
      <c r="G29" s="22">
        <f t="shared" ca="1" si="2"/>
        <v>0</v>
      </c>
      <c r="H29" s="22">
        <f t="shared" ca="1" si="2"/>
        <v>0</v>
      </c>
      <c r="I29" s="22">
        <f t="shared" ca="1" si="2"/>
        <v>0</v>
      </c>
      <c r="J29" s="22">
        <f t="shared" ca="1" si="2"/>
        <v>0</v>
      </c>
      <c r="K29" s="22">
        <f t="shared" ca="1" si="2"/>
        <v>0</v>
      </c>
      <c r="L29" s="22">
        <f t="shared" ca="1" si="2"/>
        <v>0</v>
      </c>
      <c r="M29" s="23">
        <f t="shared" ca="1" si="3"/>
        <v>20418484.756999999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2311.2299999999996</v>
      </c>
      <c r="E30" s="22">
        <f t="shared" ca="1" si="2"/>
        <v>0</v>
      </c>
      <c r="F30" s="22">
        <f t="shared" ca="1" si="2"/>
        <v>0</v>
      </c>
      <c r="G30" s="22">
        <f t="shared" ca="1" si="2"/>
        <v>0</v>
      </c>
      <c r="H30" s="22">
        <f t="shared" ca="1" si="2"/>
        <v>0</v>
      </c>
      <c r="I30" s="22">
        <f t="shared" ca="1" si="2"/>
        <v>0</v>
      </c>
      <c r="J30" s="22">
        <f t="shared" ca="1" si="2"/>
        <v>0</v>
      </c>
      <c r="K30" s="22">
        <f t="shared" ca="1" si="2"/>
        <v>0</v>
      </c>
      <c r="L30" s="22">
        <f t="shared" ca="1" si="2"/>
        <v>0</v>
      </c>
      <c r="M30" s="23">
        <f t="shared" ca="1" si="3"/>
        <v>2311.2299999999996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1447633.5219030001</v>
      </c>
      <c r="E31" s="22">
        <f t="shared" ca="1" si="2"/>
        <v>0</v>
      </c>
      <c r="F31" s="22">
        <f t="shared" ca="1" si="2"/>
        <v>0</v>
      </c>
      <c r="G31" s="22">
        <f t="shared" ca="1" si="2"/>
        <v>0</v>
      </c>
      <c r="H31" s="22">
        <f t="shared" ca="1" si="2"/>
        <v>0</v>
      </c>
      <c r="I31" s="22">
        <f t="shared" ca="1" si="2"/>
        <v>0</v>
      </c>
      <c r="J31" s="22">
        <f t="shared" ca="1" si="2"/>
        <v>0</v>
      </c>
      <c r="K31" s="22">
        <f t="shared" ca="1" si="2"/>
        <v>9674.4100010000002</v>
      </c>
      <c r="L31" s="22">
        <f t="shared" ca="1" si="2"/>
        <v>0</v>
      </c>
      <c r="M31" s="23">
        <f t="shared" ca="1" si="3"/>
        <v>1457307.931904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35.26</v>
      </c>
      <c r="E32" s="22">
        <f t="shared" ca="1" si="2"/>
        <v>0</v>
      </c>
      <c r="F32" s="22">
        <f t="shared" ca="1" si="2"/>
        <v>0</v>
      </c>
      <c r="G32" s="22">
        <f t="shared" ca="1" si="2"/>
        <v>0</v>
      </c>
      <c r="H32" s="22">
        <f t="shared" ca="1" si="2"/>
        <v>0</v>
      </c>
      <c r="I32" s="22">
        <f t="shared" ca="1" si="2"/>
        <v>0</v>
      </c>
      <c r="J32" s="22">
        <f t="shared" ca="1" si="2"/>
        <v>0</v>
      </c>
      <c r="K32" s="22">
        <f t="shared" ca="1" si="2"/>
        <v>0</v>
      </c>
      <c r="L32" s="22">
        <f t="shared" ca="1" si="2"/>
        <v>0</v>
      </c>
      <c r="M32" s="23">
        <f t="shared" ca="1" si="3"/>
        <v>35.26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65.099999999999994</v>
      </c>
      <c r="E33" s="22">
        <f t="shared" ca="1" si="2"/>
        <v>0</v>
      </c>
      <c r="F33" s="22">
        <f t="shared" ca="1" si="2"/>
        <v>0</v>
      </c>
      <c r="G33" s="22">
        <f t="shared" ca="1" si="2"/>
        <v>0</v>
      </c>
      <c r="H33" s="22">
        <f t="shared" ca="1" si="2"/>
        <v>0</v>
      </c>
      <c r="I33" s="22">
        <f t="shared" ca="1" si="2"/>
        <v>0</v>
      </c>
      <c r="J33" s="22">
        <f t="shared" ca="1" si="2"/>
        <v>0</v>
      </c>
      <c r="K33" s="22">
        <f t="shared" ca="1" si="2"/>
        <v>0</v>
      </c>
      <c r="L33" s="22">
        <f t="shared" ca="1" si="2"/>
        <v>0</v>
      </c>
      <c r="M33" s="23">
        <f t="shared" ca="1" si="3"/>
        <v>65.099999999999994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34673436.380000003</v>
      </c>
      <c r="E34" s="22">
        <f t="shared" ca="1" si="2"/>
        <v>0</v>
      </c>
      <c r="F34" s="22">
        <f t="shared" ca="1" si="2"/>
        <v>0</v>
      </c>
      <c r="G34" s="22">
        <f t="shared" ca="1" si="2"/>
        <v>0</v>
      </c>
      <c r="H34" s="22">
        <f t="shared" ca="1" si="2"/>
        <v>0</v>
      </c>
      <c r="I34" s="22">
        <f t="shared" ca="1" si="2"/>
        <v>0</v>
      </c>
      <c r="J34" s="22">
        <f t="shared" ca="1" si="2"/>
        <v>0</v>
      </c>
      <c r="K34" s="22">
        <f t="shared" ca="1" si="2"/>
        <v>0</v>
      </c>
      <c r="L34" s="22">
        <f t="shared" ca="1" si="2"/>
        <v>0</v>
      </c>
      <c r="M34" s="23">
        <f t="shared" ca="1" si="3"/>
        <v>34673436.380000003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0</v>
      </c>
      <c r="F35" s="22">
        <f t="shared" ca="1" si="2"/>
        <v>0</v>
      </c>
      <c r="G35" s="22">
        <f t="shared" ca="1" si="2"/>
        <v>0</v>
      </c>
      <c r="H35" s="22">
        <f t="shared" ca="1" si="2"/>
        <v>0</v>
      </c>
      <c r="I35" s="22">
        <f t="shared" ca="1" si="2"/>
        <v>0</v>
      </c>
      <c r="J35" s="22">
        <f t="shared" ca="1" si="2"/>
        <v>0</v>
      </c>
      <c r="K35" s="22">
        <f t="shared" ca="1" si="2"/>
        <v>0</v>
      </c>
      <c r="L35" s="22">
        <f t="shared" ca="1" si="2"/>
        <v>0</v>
      </c>
      <c r="M35" s="23">
        <f t="shared" ca="1" si="3"/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2">
        <f t="shared" ca="1" si="2"/>
        <v>0</v>
      </c>
      <c r="G36" s="22">
        <f t="shared" ca="1" si="2"/>
        <v>0</v>
      </c>
      <c r="H36" s="22">
        <f t="shared" ca="1" si="2"/>
        <v>0</v>
      </c>
      <c r="I36" s="22">
        <f t="shared" ca="1" si="2"/>
        <v>0</v>
      </c>
      <c r="J36" s="22">
        <f t="shared" ca="1" si="2"/>
        <v>0</v>
      </c>
      <c r="K36" s="22">
        <f t="shared" ca="1" si="2"/>
        <v>0</v>
      </c>
      <c r="L36" s="22">
        <f t="shared" ca="1" si="2"/>
        <v>0</v>
      </c>
      <c r="M36" s="23">
        <f t="shared" ca="1" si="3"/>
        <v>0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472409.86</v>
      </c>
      <c r="E37" s="22">
        <f t="shared" ca="1" si="2"/>
        <v>0</v>
      </c>
      <c r="F37" s="22">
        <f t="shared" ca="1" si="2"/>
        <v>0</v>
      </c>
      <c r="G37" s="22">
        <f t="shared" ca="1" si="2"/>
        <v>0</v>
      </c>
      <c r="H37" s="22">
        <f t="shared" ca="1" si="2"/>
        <v>0</v>
      </c>
      <c r="I37" s="22">
        <f t="shared" ca="1" si="2"/>
        <v>0</v>
      </c>
      <c r="J37" s="22">
        <f t="shared" ca="1" si="2"/>
        <v>0</v>
      </c>
      <c r="K37" s="22">
        <f t="shared" ca="1" si="2"/>
        <v>0</v>
      </c>
      <c r="L37" s="22">
        <f t="shared" ca="1" si="2"/>
        <v>0</v>
      </c>
      <c r="M37" s="23">
        <f t="shared" ca="1" si="3"/>
        <v>472409.86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2">
        <f t="shared" ca="1" si="2"/>
        <v>0</v>
      </c>
      <c r="G38" s="22">
        <f t="shared" ca="1" si="2"/>
        <v>0</v>
      </c>
      <c r="H38" s="22">
        <f t="shared" ca="1" si="2"/>
        <v>0</v>
      </c>
      <c r="I38" s="22">
        <f t="shared" ca="1" si="2"/>
        <v>0</v>
      </c>
      <c r="J38" s="22">
        <f t="shared" ca="1" si="2"/>
        <v>0</v>
      </c>
      <c r="K38" s="22">
        <f t="shared" ca="1" si="2"/>
        <v>0</v>
      </c>
      <c r="L38" s="22">
        <f t="shared" ca="1" si="2"/>
        <v>0</v>
      </c>
      <c r="M38" s="23">
        <f t="shared" ca="1" si="3"/>
        <v>0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L54" ca="1" si="4">IFERROR(INDIRECT("'"&amp;$B$2&amp;"'!"&amp;ADDRESS(MATCH($B39,INDIRECT("'"&amp;$B$2&amp;"'!$B$1:$B$1095"),0),MATCH(D$5,INDIRECT("'"&amp;$B$2&amp;"'!5:5"),0))),0)</f>
        <v>0</v>
      </c>
      <c r="E39" s="22">
        <f t="shared" ca="1" si="4"/>
        <v>0</v>
      </c>
      <c r="F39" s="22">
        <f t="shared" ca="1" si="4"/>
        <v>0</v>
      </c>
      <c r="G39" s="22">
        <f t="shared" ca="1" si="4"/>
        <v>0</v>
      </c>
      <c r="H39" s="22">
        <f t="shared" ca="1" si="4"/>
        <v>0</v>
      </c>
      <c r="I39" s="22">
        <f t="shared" ca="1" si="4"/>
        <v>0</v>
      </c>
      <c r="J39" s="22">
        <f t="shared" ca="1" si="4"/>
        <v>0</v>
      </c>
      <c r="K39" s="22">
        <f t="shared" ca="1" si="4"/>
        <v>0</v>
      </c>
      <c r="L39" s="22">
        <f t="shared" ca="1" si="4"/>
        <v>0</v>
      </c>
      <c r="M39" s="23">
        <f t="shared" ca="1" si="3"/>
        <v>0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2">
        <f t="shared" ca="1" si="4"/>
        <v>0</v>
      </c>
      <c r="G40" s="22">
        <f t="shared" ca="1" si="4"/>
        <v>0</v>
      </c>
      <c r="H40" s="22">
        <f t="shared" ca="1" si="4"/>
        <v>0</v>
      </c>
      <c r="I40" s="22">
        <f t="shared" ca="1" si="4"/>
        <v>0</v>
      </c>
      <c r="J40" s="22">
        <f t="shared" ca="1" si="4"/>
        <v>0</v>
      </c>
      <c r="K40" s="22">
        <f t="shared" ca="1" si="4"/>
        <v>0</v>
      </c>
      <c r="L40" s="22">
        <f t="shared" ca="1" si="4"/>
        <v>0</v>
      </c>
      <c r="M40" s="23">
        <f t="shared" ca="1" si="3"/>
        <v>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2">
        <f t="shared" ca="1" si="4"/>
        <v>0</v>
      </c>
      <c r="G41" s="22">
        <f t="shared" ca="1" si="4"/>
        <v>0</v>
      </c>
      <c r="H41" s="22">
        <f t="shared" ca="1" si="4"/>
        <v>0</v>
      </c>
      <c r="I41" s="22">
        <f t="shared" ca="1" si="4"/>
        <v>0</v>
      </c>
      <c r="J41" s="22">
        <f t="shared" ca="1" si="4"/>
        <v>0</v>
      </c>
      <c r="K41" s="22">
        <f t="shared" ca="1" si="4"/>
        <v>0</v>
      </c>
      <c r="L41" s="22">
        <f t="shared" ca="1" si="4"/>
        <v>0</v>
      </c>
      <c r="M41" s="23">
        <f t="shared" ca="1" si="3"/>
        <v>0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0</v>
      </c>
      <c r="E42" s="22">
        <f t="shared" ca="1" si="4"/>
        <v>0</v>
      </c>
      <c r="F42" s="22">
        <f t="shared" ca="1" si="4"/>
        <v>0</v>
      </c>
      <c r="G42" s="22">
        <f t="shared" ca="1" si="4"/>
        <v>0</v>
      </c>
      <c r="H42" s="22">
        <f t="shared" ca="1" si="4"/>
        <v>0</v>
      </c>
      <c r="I42" s="22">
        <f t="shared" ca="1" si="4"/>
        <v>0</v>
      </c>
      <c r="J42" s="22">
        <f t="shared" ca="1" si="4"/>
        <v>0</v>
      </c>
      <c r="K42" s="22">
        <f t="shared" ca="1" si="4"/>
        <v>82.600000000000009</v>
      </c>
      <c r="L42" s="22">
        <f t="shared" ca="1" si="4"/>
        <v>0</v>
      </c>
      <c r="M42" s="23">
        <f t="shared" ref="M42" ca="1" si="5">+SUM(D42:L42)</f>
        <v>82.600000000000009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0</v>
      </c>
      <c r="F43" s="22">
        <f t="shared" ca="1" si="4"/>
        <v>0</v>
      </c>
      <c r="G43" s="22">
        <f t="shared" ca="1" si="4"/>
        <v>0</v>
      </c>
      <c r="H43" s="22">
        <f t="shared" ca="1" si="4"/>
        <v>0</v>
      </c>
      <c r="I43" s="22">
        <f t="shared" ca="1" si="4"/>
        <v>0</v>
      </c>
      <c r="J43" s="22">
        <f t="shared" ca="1" si="4"/>
        <v>0</v>
      </c>
      <c r="K43" s="22">
        <f t="shared" ca="1" si="4"/>
        <v>0</v>
      </c>
      <c r="L43" s="22">
        <f t="shared" ca="1" si="4"/>
        <v>0</v>
      </c>
      <c r="M43" s="23">
        <f t="shared" ca="1" si="3"/>
        <v>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2">
        <f t="shared" ca="1" si="4"/>
        <v>0</v>
      </c>
      <c r="G44" s="22">
        <f t="shared" ca="1" si="4"/>
        <v>0</v>
      </c>
      <c r="H44" s="22">
        <f t="shared" ca="1" si="4"/>
        <v>0</v>
      </c>
      <c r="I44" s="22">
        <f t="shared" ca="1" si="4"/>
        <v>0</v>
      </c>
      <c r="J44" s="22">
        <f t="shared" ca="1" si="4"/>
        <v>0</v>
      </c>
      <c r="K44" s="22">
        <f t="shared" ca="1" si="4"/>
        <v>0</v>
      </c>
      <c r="L44" s="22">
        <f t="shared" ca="1" si="4"/>
        <v>0</v>
      </c>
      <c r="M44" s="23">
        <f t="shared" ca="1" si="3"/>
        <v>0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2">
        <f t="shared" ca="1" si="4"/>
        <v>0</v>
      </c>
      <c r="G45" s="22">
        <f t="shared" ca="1" si="4"/>
        <v>0</v>
      </c>
      <c r="H45" s="22">
        <f t="shared" ca="1" si="4"/>
        <v>0</v>
      </c>
      <c r="I45" s="22">
        <f t="shared" ca="1" si="4"/>
        <v>0</v>
      </c>
      <c r="J45" s="22">
        <f t="shared" ca="1" si="4"/>
        <v>0</v>
      </c>
      <c r="K45" s="22">
        <f t="shared" ca="1" si="4"/>
        <v>1.0900000000000001</v>
      </c>
      <c r="L45" s="22">
        <f t="shared" ca="1" si="4"/>
        <v>0</v>
      </c>
      <c r="M45" s="23">
        <f t="shared" ca="1" si="3"/>
        <v>1.0900000000000001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1.82</v>
      </c>
      <c r="E46" s="22">
        <f t="shared" ca="1" si="4"/>
        <v>0</v>
      </c>
      <c r="F46" s="22">
        <f t="shared" ca="1" si="4"/>
        <v>0</v>
      </c>
      <c r="G46" s="22">
        <f t="shared" ca="1" si="4"/>
        <v>0</v>
      </c>
      <c r="H46" s="22">
        <f t="shared" ca="1" si="4"/>
        <v>0</v>
      </c>
      <c r="I46" s="22">
        <f t="shared" ca="1" si="4"/>
        <v>0</v>
      </c>
      <c r="J46" s="22">
        <f t="shared" ca="1" si="4"/>
        <v>0</v>
      </c>
      <c r="K46" s="22">
        <f t="shared" ca="1" si="4"/>
        <v>0</v>
      </c>
      <c r="L46" s="22">
        <f t="shared" ca="1" si="4"/>
        <v>0</v>
      </c>
      <c r="M46" s="23">
        <f t="shared" ca="1" si="3"/>
        <v>1.82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2">
        <f t="shared" ca="1" si="4"/>
        <v>0</v>
      </c>
      <c r="G47" s="22">
        <f t="shared" ca="1" si="4"/>
        <v>0</v>
      </c>
      <c r="H47" s="22">
        <f t="shared" ca="1" si="4"/>
        <v>0</v>
      </c>
      <c r="I47" s="22">
        <f t="shared" ca="1" si="4"/>
        <v>0</v>
      </c>
      <c r="J47" s="22">
        <f t="shared" ca="1" si="4"/>
        <v>0</v>
      </c>
      <c r="K47" s="22">
        <f t="shared" ca="1" si="4"/>
        <v>0</v>
      </c>
      <c r="L47" s="22">
        <f t="shared" ca="1" si="4"/>
        <v>0</v>
      </c>
      <c r="M47" s="23">
        <f t="shared" ref="M47:M60" ca="1" si="6">+SUM(D47:L47)</f>
        <v>0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2">
        <f t="shared" ca="1" si="4"/>
        <v>0</v>
      </c>
      <c r="G48" s="22">
        <f t="shared" ca="1" si="4"/>
        <v>0</v>
      </c>
      <c r="H48" s="22">
        <f t="shared" ca="1" si="4"/>
        <v>0</v>
      </c>
      <c r="I48" s="22">
        <f t="shared" ca="1" si="4"/>
        <v>0</v>
      </c>
      <c r="J48" s="22">
        <f t="shared" ca="1" si="4"/>
        <v>0</v>
      </c>
      <c r="K48" s="22">
        <f t="shared" ca="1" si="4"/>
        <v>0</v>
      </c>
      <c r="L48" s="22">
        <f t="shared" ca="1" si="4"/>
        <v>0</v>
      </c>
      <c r="M48" s="23">
        <f t="shared" ca="1" si="6"/>
        <v>0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2">
        <f t="shared" ca="1" si="4"/>
        <v>0</v>
      </c>
      <c r="G49" s="22">
        <f t="shared" ca="1" si="4"/>
        <v>0</v>
      </c>
      <c r="H49" s="22">
        <f t="shared" ca="1" si="4"/>
        <v>0</v>
      </c>
      <c r="I49" s="22">
        <f t="shared" ca="1" si="4"/>
        <v>0</v>
      </c>
      <c r="J49" s="22">
        <f t="shared" ca="1" si="4"/>
        <v>0</v>
      </c>
      <c r="K49" s="22">
        <f t="shared" ca="1" si="4"/>
        <v>0</v>
      </c>
      <c r="L49" s="22">
        <f t="shared" ca="1" si="4"/>
        <v>0</v>
      </c>
      <c r="M49" s="23">
        <f t="shared" ca="1" si="6"/>
        <v>0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2">
        <f t="shared" ca="1" si="4"/>
        <v>0</v>
      </c>
      <c r="G50" s="22">
        <f t="shared" ca="1" si="4"/>
        <v>0</v>
      </c>
      <c r="H50" s="22">
        <f t="shared" ca="1" si="4"/>
        <v>0</v>
      </c>
      <c r="I50" s="22">
        <f t="shared" ca="1" si="4"/>
        <v>0</v>
      </c>
      <c r="J50" s="22">
        <f t="shared" ca="1" si="4"/>
        <v>0</v>
      </c>
      <c r="K50" s="22">
        <f t="shared" ca="1" si="4"/>
        <v>0</v>
      </c>
      <c r="L50" s="22">
        <f t="shared" ca="1" si="4"/>
        <v>0</v>
      </c>
      <c r="M50" s="23">
        <f t="shared" ca="1" si="6"/>
        <v>0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2">
        <f t="shared" ca="1" si="4"/>
        <v>0</v>
      </c>
      <c r="G51" s="22">
        <f t="shared" ca="1" si="4"/>
        <v>0</v>
      </c>
      <c r="H51" s="22">
        <f t="shared" ca="1" si="4"/>
        <v>0</v>
      </c>
      <c r="I51" s="22">
        <f t="shared" ca="1" si="4"/>
        <v>0</v>
      </c>
      <c r="J51" s="22">
        <f t="shared" ca="1" si="4"/>
        <v>0</v>
      </c>
      <c r="K51" s="22">
        <f t="shared" ca="1" si="4"/>
        <v>0</v>
      </c>
      <c r="L51" s="22">
        <f t="shared" ca="1" si="4"/>
        <v>0</v>
      </c>
      <c r="M51" s="23">
        <f t="shared" ca="1" si="6"/>
        <v>0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2">
        <f t="shared" ca="1" si="4"/>
        <v>0</v>
      </c>
      <c r="G52" s="22">
        <f t="shared" ca="1" si="4"/>
        <v>0</v>
      </c>
      <c r="H52" s="22">
        <f t="shared" ca="1" si="4"/>
        <v>0</v>
      </c>
      <c r="I52" s="22">
        <f t="shared" ca="1" si="4"/>
        <v>0</v>
      </c>
      <c r="J52" s="22">
        <f t="shared" ca="1" si="4"/>
        <v>0</v>
      </c>
      <c r="K52" s="22">
        <f t="shared" ca="1" si="4"/>
        <v>0</v>
      </c>
      <c r="L52" s="22">
        <f t="shared" ca="1" si="4"/>
        <v>0</v>
      </c>
      <c r="M52" s="23">
        <f t="shared" ref="M52" ca="1" si="7">+SUM(D52:L52)</f>
        <v>0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2">
        <f t="shared" ca="1" si="4"/>
        <v>0</v>
      </c>
      <c r="G53" s="22">
        <f t="shared" ca="1" si="4"/>
        <v>0</v>
      </c>
      <c r="H53" s="22">
        <f t="shared" ca="1" si="4"/>
        <v>0</v>
      </c>
      <c r="I53" s="22">
        <f t="shared" ca="1" si="4"/>
        <v>0</v>
      </c>
      <c r="J53" s="22">
        <f t="shared" ca="1" si="4"/>
        <v>0</v>
      </c>
      <c r="K53" s="22">
        <f t="shared" ca="1" si="4"/>
        <v>0</v>
      </c>
      <c r="L53" s="22">
        <f t="shared" ca="1" si="4"/>
        <v>0</v>
      </c>
      <c r="M53" s="23">
        <f t="shared" ref="M53:M55" ca="1" si="8">+SUM(D53:L53)</f>
        <v>0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2">
        <f t="shared" ca="1" si="4"/>
        <v>0</v>
      </c>
      <c r="G54" s="22">
        <f t="shared" ca="1" si="4"/>
        <v>0</v>
      </c>
      <c r="H54" s="22">
        <f t="shared" ca="1" si="4"/>
        <v>0</v>
      </c>
      <c r="I54" s="22">
        <f t="shared" ca="1" si="4"/>
        <v>0</v>
      </c>
      <c r="J54" s="22">
        <f t="shared" ca="1" si="4"/>
        <v>0</v>
      </c>
      <c r="K54" s="22">
        <f t="shared" ca="1" si="4"/>
        <v>0</v>
      </c>
      <c r="L54" s="22">
        <f t="shared" ca="1" si="4"/>
        <v>0</v>
      </c>
      <c r="M54" s="23">
        <f t="shared" ca="1" si="8"/>
        <v>0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L70" ca="1" si="9">IFERROR(INDIRECT("'"&amp;$B$2&amp;"'!"&amp;ADDRESS(MATCH($B55,INDIRECT("'"&amp;$B$2&amp;"'!$B$1:$B$1095"),0),MATCH(D$5,INDIRECT("'"&amp;$B$2&amp;"'!5:5"),0))),0)</f>
        <v>0</v>
      </c>
      <c r="E55" s="22">
        <f t="shared" ca="1" si="9"/>
        <v>0</v>
      </c>
      <c r="F55" s="22">
        <f t="shared" ca="1" si="9"/>
        <v>0</v>
      </c>
      <c r="G55" s="22">
        <f t="shared" ca="1" si="9"/>
        <v>0</v>
      </c>
      <c r="H55" s="22">
        <f t="shared" ca="1" si="9"/>
        <v>0</v>
      </c>
      <c r="I55" s="22">
        <f t="shared" ca="1" si="9"/>
        <v>0</v>
      </c>
      <c r="J55" s="22">
        <f t="shared" ca="1" si="9"/>
        <v>0</v>
      </c>
      <c r="K55" s="22">
        <f t="shared" ca="1" si="9"/>
        <v>0</v>
      </c>
      <c r="L55" s="22">
        <f t="shared" ca="1" si="9"/>
        <v>0</v>
      </c>
      <c r="M55" s="23">
        <f t="shared" ca="1" si="8"/>
        <v>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9"/>
        <v>0</v>
      </c>
      <c r="E56" s="22">
        <f t="shared" ca="1" si="9"/>
        <v>0</v>
      </c>
      <c r="F56" s="22">
        <f t="shared" ca="1" si="9"/>
        <v>0</v>
      </c>
      <c r="G56" s="22">
        <f t="shared" ca="1" si="9"/>
        <v>0</v>
      </c>
      <c r="H56" s="22">
        <f t="shared" ca="1" si="9"/>
        <v>0</v>
      </c>
      <c r="I56" s="22">
        <f t="shared" ca="1" si="9"/>
        <v>0</v>
      </c>
      <c r="J56" s="22">
        <f t="shared" ca="1" si="9"/>
        <v>0</v>
      </c>
      <c r="K56" s="22">
        <f t="shared" ca="1" si="9"/>
        <v>0</v>
      </c>
      <c r="L56" s="22">
        <f t="shared" ca="1" si="9"/>
        <v>0</v>
      </c>
      <c r="M56" s="23">
        <f t="shared" ca="1" si="6"/>
        <v>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9"/>
        <v>0</v>
      </c>
      <c r="E57" s="22">
        <f t="shared" ca="1" si="9"/>
        <v>0</v>
      </c>
      <c r="F57" s="22">
        <f t="shared" ca="1" si="9"/>
        <v>0</v>
      </c>
      <c r="G57" s="22">
        <f t="shared" ca="1" si="9"/>
        <v>0</v>
      </c>
      <c r="H57" s="22">
        <f t="shared" ca="1" si="9"/>
        <v>0</v>
      </c>
      <c r="I57" s="22">
        <f t="shared" ca="1" si="9"/>
        <v>0</v>
      </c>
      <c r="J57" s="22">
        <f t="shared" ca="1" si="9"/>
        <v>0</v>
      </c>
      <c r="K57" s="22">
        <f t="shared" ca="1" si="9"/>
        <v>0</v>
      </c>
      <c r="L57" s="22">
        <f t="shared" ca="1" si="9"/>
        <v>0</v>
      </c>
      <c r="M57" s="23">
        <f t="shared" ca="1" si="6"/>
        <v>0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9"/>
        <v>0</v>
      </c>
      <c r="E58" s="22">
        <f t="shared" ca="1" si="9"/>
        <v>0</v>
      </c>
      <c r="F58" s="22">
        <f t="shared" ca="1" si="9"/>
        <v>0</v>
      </c>
      <c r="G58" s="22">
        <f t="shared" ca="1" si="9"/>
        <v>0</v>
      </c>
      <c r="H58" s="22">
        <f t="shared" ca="1" si="9"/>
        <v>0</v>
      </c>
      <c r="I58" s="22">
        <f t="shared" ca="1" si="9"/>
        <v>0</v>
      </c>
      <c r="J58" s="22">
        <f t="shared" ca="1" si="9"/>
        <v>0</v>
      </c>
      <c r="K58" s="22">
        <f t="shared" ca="1" si="9"/>
        <v>0</v>
      </c>
      <c r="L58" s="22">
        <f t="shared" ca="1" si="9"/>
        <v>0</v>
      </c>
      <c r="M58" s="23">
        <f t="shared" ca="1" si="6"/>
        <v>0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9"/>
        <v>0</v>
      </c>
      <c r="E59" s="22">
        <f t="shared" ca="1" si="9"/>
        <v>0</v>
      </c>
      <c r="F59" s="22">
        <f t="shared" ca="1" si="9"/>
        <v>0</v>
      </c>
      <c r="G59" s="22">
        <f t="shared" ca="1" si="9"/>
        <v>0</v>
      </c>
      <c r="H59" s="22">
        <f t="shared" ca="1" si="9"/>
        <v>0</v>
      </c>
      <c r="I59" s="22">
        <f t="shared" ca="1" si="9"/>
        <v>0</v>
      </c>
      <c r="J59" s="22">
        <f t="shared" ca="1" si="9"/>
        <v>0</v>
      </c>
      <c r="K59" s="22">
        <f t="shared" ca="1" si="9"/>
        <v>0</v>
      </c>
      <c r="L59" s="22">
        <f t="shared" ca="1" si="9"/>
        <v>0</v>
      </c>
      <c r="M59" s="23">
        <f t="shared" ca="1" si="6"/>
        <v>0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9"/>
        <v>0</v>
      </c>
      <c r="E60" s="22">
        <f t="shared" ca="1" si="9"/>
        <v>0</v>
      </c>
      <c r="F60" s="22">
        <f t="shared" ca="1" si="9"/>
        <v>0</v>
      </c>
      <c r="G60" s="22">
        <f t="shared" ca="1" si="9"/>
        <v>0</v>
      </c>
      <c r="H60" s="22">
        <f t="shared" ca="1" si="9"/>
        <v>0</v>
      </c>
      <c r="I60" s="22">
        <f t="shared" ca="1" si="9"/>
        <v>0</v>
      </c>
      <c r="J60" s="22">
        <f t="shared" ca="1" si="9"/>
        <v>0</v>
      </c>
      <c r="K60" s="22">
        <f t="shared" ca="1" si="9"/>
        <v>0</v>
      </c>
      <c r="L60" s="22">
        <f t="shared" ca="1" si="9"/>
        <v>0</v>
      </c>
      <c r="M60" s="23">
        <f t="shared" ca="1" si="6"/>
        <v>0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9"/>
        <v>0</v>
      </c>
      <c r="E61" s="22">
        <f t="shared" ca="1" si="9"/>
        <v>0</v>
      </c>
      <c r="F61" s="22">
        <f t="shared" ca="1" si="9"/>
        <v>0</v>
      </c>
      <c r="G61" s="22">
        <f t="shared" ca="1" si="9"/>
        <v>0</v>
      </c>
      <c r="H61" s="22">
        <f t="shared" ca="1" si="9"/>
        <v>0</v>
      </c>
      <c r="I61" s="22">
        <f t="shared" ca="1" si="9"/>
        <v>0</v>
      </c>
      <c r="J61" s="22">
        <f t="shared" ca="1" si="9"/>
        <v>0</v>
      </c>
      <c r="K61" s="22">
        <f t="shared" ca="1" si="9"/>
        <v>0</v>
      </c>
      <c r="L61" s="22">
        <f t="shared" ca="1" si="9"/>
        <v>0</v>
      </c>
      <c r="M61" s="23">
        <f t="shared" ref="M61" ca="1" si="10">+SUM(D61:L61)</f>
        <v>0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9"/>
        <v>0</v>
      </c>
      <c r="E62" s="22">
        <f t="shared" ca="1" si="9"/>
        <v>0</v>
      </c>
      <c r="F62" s="22">
        <f t="shared" ca="1" si="9"/>
        <v>0</v>
      </c>
      <c r="G62" s="22">
        <f t="shared" ca="1" si="9"/>
        <v>0</v>
      </c>
      <c r="H62" s="22">
        <f t="shared" ca="1" si="9"/>
        <v>0</v>
      </c>
      <c r="I62" s="22">
        <f t="shared" ca="1" si="9"/>
        <v>0</v>
      </c>
      <c r="J62" s="22">
        <f t="shared" ca="1" si="9"/>
        <v>0</v>
      </c>
      <c r="K62" s="22">
        <f t="shared" ca="1" si="9"/>
        <v>0</v>
      </c>
      <c r="L62" s="22">
        <f t="shared" ca="1" si="9"/>
        <v>0</v>
      </c>
      <c r="M62" s="23">
        <f t="shared" ref="M62:M76" ca="1" si="11">+SUM(D62:L62)</f>
        <v>0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9"/>
        <v>0</v>
      </c>
      <c r="E63" s="22">
        <f t="shared" ca="1" si="9"/>
        <v>0</v>
      </c>
      <c r="F63" s="22">
        <f t="shared" ca="1" si="9"/>
        <v>0</v>
      </c>
      <c r="G63" s="22">
        <f t="shared" ca="1" si="9"/>
        <v>0</v>
      </c>
      <c r="H63" s="22">
        <f t="shared" ca="1" si="9"/>
        <v>0</v>
      </c>
      <c r="I63" s="22">
        <f t="shared" ca="1" si="9"/>
        <v>0</v>
      </c>
      <c r="J63" s="22">
        <f t="shared" ca="1" si="9"/>
        <v>0</v>
      </c>
      <c r="K63" s="22">
        <f t="shared" ca="1" si="9"/>
        <v>0</v>
      </c>
      <c r="L63" s="22">
        <f t="shared" ca="1" si="9"/>
        <v>0</v>
      </c>
      <c r="M63" s="23">
        <f t="shared" ca="1" si="11"/>
        <v>0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9"/>
        <v>0</v>
      </c>
      <c r="E64" s="22">
        <f t="shared" ca="1" si="9"/>
        <v>0</v>
      </c>
      <c r="F64" s="22">
        <f t="shared" ca="1" si="9"/>
        <v>0</v>
      </c>
      <c r="G64" s="22">
        <f t="shared" ca="1" si="9"/>
        <v>0</v>
      </c>
      <c r="H64" s="22">
        <f t="shared" ca="1" si="9"/>
        <v>0</v>
      </c>
      <c r="I64" s="22">
        <f t="shared" ca="1" si="9"/>
        <v>0</v>
      </c>
      <c r="J64" s="22">
        <f t="shared" ca="1" si="9"/>
        <v>0</v>
      </c>
      <c r="K64" s="22">
        <f t="shared" ca="1" si="9"/>
        <v>0</v>
      </c>
      <c r="L64" s="22">
        <f t="shared" ca="1" si="9"/>
        <v>0</v>
      </c>
      <c r="M64" s="23">
        <f t="shared" ca="1" si="11"/>
        <v>0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9"/>
        <v>0</v>
      </c>
      <c r="E65" s="22">
        <f t="shared" ca="1" si="9"/>
        <v>0</v>
      </c>
      <c r="F65" s="22">
        <f t="shared" ca="1" si="9"/>
        <v>0</v>
      </c>
      <c r="G65" s="22">
        <f t="shared" ca="1" si="9"/>
        <v>0</v>
      </c>
      <c r="H65" s="22">
        <f t="shared" ca="1" si="9"/>
        <v>0</v>
      </c>
      <c r="I65" s="22">
        <f t="shared" ca="1" si="9"/>
        <v>0</v>
      </c>
      <c r="J65" s="22">
        <f t="shared" ca="1" si="9"/>
        <v>0</v>
      </c>
      <c r="K65" s="22">
        <f t="shared" ca="1" si="9"/>
        <v>0</v>
      </c>
      <c r="L65" s="22">
        <f t="shared" ca="1" si="9"/>
        <v>0</v>
      </c>
      <c r="M65" s="23">
        <f t="shared" ca="1" si="11"/>
        <v>0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9"/>
        <v>0</v>
      </c>
      <c r="E66" s="22">
        <f t="shared" ca="1" si="9"/>
        <v>0</v>
      </c>
      <c r="F66" s="22">
        <f t="shared" ca="1" si="9"/>
        <v>0</v>
      </c>
      <c r="G66" s="22">
        <f t="shared" ca="1" si="9"/>
        <v>0</v>
      </c>
      <c r="H66" s="22">
        <f t="shared" ca="1" si="9"/>
        <v>0</v>
      </c>
      <c r="I66" s="22">
        <f t="shared" ca="1" si="9"/>
        <v>0</v>
      </c>
      <c r="J66" s="22">
        <f t="shared" ca="1" si="9"/>
        <v>0</v>
      </c>
      <c r="K66" s="22">
        <f t="shared" ca="1" si="9"/>
        <v>0</v>
      </c>
      <c r="L66" s="22">
        <f t="shared" ca="1" si="9"/>
        <v>0</v>
      </c>
      <c r="M66" s="23">
        <f t="shared" ca="1" si="11"/>
        <v>0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9"/>
        <v>0</v>
      </c>
      <c r="E67" s="22">
        <f t="shared" ca="1" si="9"/>
        <v>0</v>
      </c>
      <c r="F67" s="22">
        <f t="shared" ca="1" si="9"/>
        <v>0</v>
      </c>
      <c r="G67" s="22">
        <f t="shared" ca="1" si="9"/>
        <v>0</v>
      </c>
      <c r="H67" s="22">
        <f t="shared" ca="1" si="9"/>
        <v>0</v>
      </c>
      <c r="I67" s="22">
        <f t="shared" ca="1" si="9"/>
        <v>0</v>
      </c>
      <c r="J67" s="22">
        <f t="shared" ca="1" si="9"/>
        <v>0</v>
      </c>
      <c r="K67" s="22">
        <f t="shared" ca="1" si="9"/>
        <v>0</v>
      </c>
      <c r="L67" s="22">
        <f t="shared" ca="1" si="9"/>
        <v>0</v>
      </c>
      <c r="M67" s="23">
        <f t="shared" ca="1" si="11"/>
        <v>0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9"/>
        <v>0</v>
      </c>
      <c r="E68" s="22">
        <f t="shared" ca="1" si="9"/>
        <v>0</v>
      </c>
      <c r="F68" s="22">
        <f t="shared" ca="1" si="9"/>
        <v>0</v>
      </c>
      <c r="G68" s="22">
        <f t="shared" ca="1" si="9"/>
        <v>0</v>
      </c>
      <c r="H68" s="22">
        <f t="shared" ca="1" si="9"/>
        <v>0</v>
      </c>
      <c r="I68" s="22">
        <f t="shared" ca="1" si="9"/>
        <v>0</v>
      </c>
      <c r="J68" s="22">
        <f t="shared" ca="1" si="9"/>
        <v>0</v>
      </c>
      <c r="K68" s="22">
        <f t="shared" ca="1" si="9"/>
        <v>0</v>
      </c>
      <c r="L68" s="22">
        <f t="shared" ca="1" si="9"/>
        <v>0</v>
      </c>
      <c r="M68" s="23">
        <f t="shared" ca="1" si="11"/>
        <v>0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9"/>
        <v>0</v>
      </c>
      <c r="E69" s="22">
        <f t="shared" ca="1" si="9"/>
        <v>0</v>
      </c>
      <c r="F69" s="22">
        <f t="shared" ca="1" si="9"/>
        <v>0</v>
      </c>
      <c r="G69" s="22">
        <f t="shared" ca="1" si="9"/>
        <v>0</v>
      </c>
      <c r="H69" s="22">
        <f t="shared" ca="1" si="9"/>
        <v>0</v>
      </c>
      <c r="I69" s="22">
        <f t="shared" ca="1" si="9"/>
        <v>0</v>
      </c>
      <c r="J69" s="22">
        <f t="shared" ca="1" si="9"/>
        <v>0</v>
      </c>
      <c r="K69" s="22">
        <f t="shared" ca="1" si="9"/>
        <v>0</v>
      </c>
      <c r="L69" s="22">
        <f t="shared" ca="1" si="9"/>
        <v>0</v>
      </c>
      <c r="M69" s="23">
        <f t="shared" ca="1" si="11"/>
        <v>0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9"/>
        <v>0</v>
      </c>
      <c r="E70" s="22">
        <f t="shared" ca="1" si="9"/>
        <v>0</v>
      </c>
      <c r="F70" s="22">
        <f t="shared" ca="1" si="9"/>
        <v>0</v>
      </c>
      <c r="G70" s="22">
        <f t="shared" ca="1" si="9"/>
        <v>0</v>
      </c>
      <c r="H70" s="22">
        <f t="shared" ca="1" si="9"/>
        <v>0</v>
      </c>
      <c r="I70" s="22">
        <f t="shared" ca="1" si="9"/>
        <v>0</v>
      </c>
      <c r="J70" s="22">
        <f t="shared" ca="1" si="9"/>
        <v>0</v>
      </c>
      <c r="K70" s="22">
        <f t="shared" ca="1" si="9"/>
        <v>0</v>
      </c>
      <c r="L70" s="22">
        <f t="shared" ca="1" si="9"/>
        <v>0</v>
      </c>
      <c r="M70" s="23">
        <f t="shared" ca="1" si="11"/>
        <v>0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L76" ca="1" si="12">IFERROR(INDIRECT("'"&amp;$B$2&amp;"'!"&amp;ADDRESS(MATCH($B71,INDIRECT("'"&amp;$B$2&amp;"'!$B$1:$B$1095"),0),MATCH(D$5,INDIRECT("'"&amp;$B$2&amp;"'!5:5"),0))),0)</f>
        <v>0</v>
      </c>
      <c r="E71" s="22">
        <f t="shared" ca="1" si="12"/>
        <v>0</v>
      </c>
      <c r="F71" s="22">
        <f t="shared" ca="1" si="12"/>
        <v>0</v>
      </c>
      <c r="G71" s="22">
        <f t="shared" ca="1" si="12"/>
        <v>0</v>
      </c>
      <c r="H71" s="22">
        <f t="shared" ca="1" si="12"/>
        <v>0</v>
      </c>
      <c r="I71" s="22">
        <f t="shared" ca="1" si="12"/>
        <v>0</v>
      </c>
      <c r="J71" s="22">
        <f t="shared" ca="1" si="12"/>
        <v>0</v>
      </c>
      <c r="K71" s="22">
        <f t="shared" ca="1" si="12"/>
        <v>0</v>
      </c>
      <c r="L71" s="22">
        <f t="shared" ca="1" si="12"/>
        <v>0</v>
      </c>
      <c r="M71" s="23">
        <f t="shared" ca="1" si="11"/>
        <v>0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2"/>
        <v>0</v>
      </c>
      <c r="E72" s="22">
        <f t="shared" ca="1" si="12"/>
        <v>0</v>
      </c>
      <c r="F72" s="22">
        <f t="shared" ca="1" si="12"/>
        <v>0</v>
      </c>
      <c r="G72" s="22">
        <f t="shared" ca="1" si="12"/>
        <v>0</v>
      </c>
      <c r="H72" s="22">
        <f t="shared" ca="1" si="12"/>
        <v>0</v>
      </c>
      <c r="I72" s="22">
        <f t="shared" ca="1" si="12"/>
        <v>0</v>
      </c>
      <c r="J72" s="22">
        <f t="shared" ca="1" si="12"/>
        <v>0</v>
      </c>
      <c r="K72" s="22">
        <f t="shared" ca="1" si="12"/>
        <v>0</v>
      </c>
      <c r="L72" s="22">
        <f t="shared" ca="1" si="12"/>
        <v>0</v>
      </c>
      <c r="M72" s="23">
        <f t="shared" ca="1" si="11"/>
        <v>0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2"/>
        <v>0</v>
      </c>
      <c r="E73" s="22">
        <f t="shared" ca="1" si="12"/>
        <v>0</v>
      </c>
      <c r="F73" s="22">
        <f t="shared" ca="1" si="12"/>
        <v>0</v>
      </c>
      <c r="G73" s="22">
        <f t="shared" ca="1" si="12"/>
        <v>0</v>
      </c>
      <c r="H73" s="22">
        <f t="shared" ca="1" si="12"/>
        <v>0</v>
      </c>
      <c r="I73" s="22">
        <f t="shared" ca="1" si="12"/>
        <v>0</v>
      </c>
      <c r="J73" s="22">
        <f t="shared" ca="1" si="12"/>
        <v>0</v>
      </c>
      <c r="K73" s="22">
        <f t="shared" ca="1" si="12"/>
        <v>0</v>
      </c>
      <c r="L73" s="22">
        <f t="shared" ca="1" si="12"/>
        <v>0</v>
      </c>
      <c r="M73" s="23">
        <f t="shared" ca="1" si="11"/>
        <v>0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2"/>
        <v>0</v>
      </c>
      <c r="E74" s="22">
        <f t="shared" ca="1" si="12"/>
        <v>0</v>
      </c>
      <c r="F74" s="22">
        <f t="shared" ca="1" si="12"/>
        <v>0</v>
      </c>
      <c r="G74" s="22">
        <f t="shared" ca="1" si="12"/>
        <v>0</v>
      </c>
      <c r="H74" s="22">
        <f t="shared" ca="1" si="12"/>
        <v>0</v>
      </c>
      <c r="I74" s="22">
        <f t="shared" ca="1" si="12"/>
        <v>0</v>
      </c>
      <c r="J74" s="22">
        <f t="shared" ca="1" si="12"/>
        <v>0</v>
      </c>
      <c r="K74" s="22">
        <f t="shared" ca="1" si="12"/>
        <v>0</v>
      </c>
      <c r="L74" s="22">
        <f t="shared" ca="1" si="12"/>
        <v>0</v>
      </c>
      <c r="M74" s="23">
        <f t="shared" ca="1" si="11"/>
        <v>0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2"/>
        <v>0</v>
      </c>
      <c r="E75" s="22">
        <f t="shared" ca="1" si="12"/>
        <v>0</v>
      </c>
      <c r="F75" s="22">
        <f t="shared" ca="1" si="12"/>
        <v>0</v>
      </c>
      <c r="G75" s="22">
        <f t="shared" ca="1" si="12"/>
        <v>0</v>
      </c>
      <c r="H75" s="22">
        <f t="shared" ca="1" si="12"/>
        <v>0</v>
      </c>
      <c r="I75" s="22">
        <f t="shared" ca="1" si="12"/>
        <v>0</v>
      </c>
      <c r="J75" s="22">
        <f t="shared" ca="1" si="12"/>
        <v>0</v>
      </c>
      <c r="K75" s="22">
        <f t="shared" ca="1" si="12"/>
        <v>0</v>
      </c>
      <c r="L75" s="22">
        <f t="shared" ca="1" si="12"/>
        <v>0</v>
      </c>
      <c r="M75" s="23">
        <f t="shared" ca="1" si="11"/>
        <v>0</v>
      </c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2"/>
        <v>0</v>
      </c>
      <c r="E76" s="22">
        <f t="shared" ca="1" si="12"/>
        <v>0</v>
      </c>
      <c r="F76" s="22">
        <f t="shared" ca="1" si="12"/>
        <v>0</v>
      </c>
      <c r="G76" s="22">
        <f t="shared" ca="1" si="12"/>
        <v>0</v>
      </c>
      <c r="H76" s="22">
        <f t="shared" ca="1" si="12"/>
        <v>0</v>
      </c>
      <c r="I76" s="22">
        <f t="shared" ca="1" si="12"/>
        <v>0</v>
      </c>
      <c r="J76" s="22">
        <f t="shared" ca="1" si="12"/>
        <v>0</v>
      </c>
      <c r="K76" s="22">
        <f t="shared" ca="1" si="12"/>
        <v>0</v>
      </c>
      <c r="L76" s="22">
        <f t="shared" ca="1" si="12"/>
        <v>0</v>
      </c>
      <c r="M76" s="23">
        <f t="shared" ca="1" si="11"/>
        <v>0</v>
      </c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M77" ca="1" si="13">SUMIF($C$7:$C$76,"HD",D$7:D$76)</f>
        <v>192910708.378903</v>
      </c>
      <c r="E77" s="57">
        <f t="shared" ca="1" si="13"/>
        <v>0</v>
      </c>
      <c r="F77" s="57">
        <f t="shared" ca="1" si="13"/>
        <v>0</v>
      </c>
      <c r="G77" s="57">
        <f t="shared" ca="1" si="13"/>
        <v>0</v>
      </c>
      <c r="H77" s="57">
        <f t="shared" ca="1" si="13"/>
        <v>0</v>
      </c>
      <c r="I77" s="57">
        <f t="shared" ca="1" si="13"/>
        <v>1429.67</v>
      </c>
      <c r="J77" s="57">
        <f t="shared" ca="1" si="13"/>
        <v>0</v>
      </c>
      <c r="K77" s="57">
        <f t="shared" ca="1" si="13"/>
        <v>12758.000001</v>
      </c>
      <c r="L77" s="57">
        <f t="shared" ca="1" si="13"/>
        <v>1977408.4900000012</v>
      </c>
      <c r="M77" s="57">
        <f t="shared" ca="1" si="13"/>
        <v>194902304.53890398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t="shared" ref="E78:M78" ca="1" si="14">SUMIF($C$7:$C$76,"H",E$7:E$76)+SUMIF($C$7:$C$76,"E",E$7:E$76)</f>
        <v>0</v>
      </c>
      <c r="F78" s="57">
        <f t="shared" ca="1" si="14"/>
        <v>0</v>
      </c>
      <c r="G78" s="57">
        <f t="shared" ca="1" si="14"/>
        <v>0</v>
      </c>
      <c r="H78" s="57">
        <f t="shared" ca="1" si="14"/>
        <v>0</v>
      </c>
      <c r="I78" s="57">
        <f t="shared" ca="1" si="14"/>
        <v>0</v>
      </c>
      <c r="J78" s="57">
        <f t="shared" ca="1" si="14"/>
        <v>0</v>
      </c>
      <c r="K78" s="57">
        <f t="shared" ca="1" si="14"/>
        <v>0</v>
      </c>
      <c r="L78" s="57">
        <f t="shared" ca="1" si="14"/>
        <v>0</v>
      </c>
      <c r="M78" s="57">
        <f t="shared" ca="1" si="14"/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L79" ca="1" si="15">D77+D78</f>
        <v>192910708.378903</v>
      </c>
      <c r="E79" s="57">
        <f t="shared" ca="1" si="15"/>
        <v>0</v>
      </c>
      <c r="F79" s="57">
        <f t="shared" ca="1" si="15"/>
        <v>0</v>
      </c>
      <c r="G79" s="57">
        <f t="shared" ca="1" si="15"/>
        <v>0</v>
      </c>
      <c r="H79" s="57">
        <f t="shared" ca="1" si="15"/>
        <v>0</v>
      </c>
      <c r="I79" s="57">
        <f t="shared" ca="1" si="15"/>
        <v>1429.67</v>
      </c>
      <c r="J79" s="57">
        <f t="shared" ca="1" si="15"/>
        <v>0</v>
      </c>
      <c r="K79" s="57">
        <f t="shared" ca="1" si="15"/>
        <v>12758.000001</v>
      </c>
      <c r="L79" s="57">
        <f t="shared" ca="1" si="15"/>
        <v>1977408.4900000012</v>
      </c>
      <c r="M79" s="57">
        <f ca="1">M77+M78</f>
        <v>194902304.53890398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857F6EF9-5C44-4558-8ACD-0584E51D89EC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68AB-0E26-44A6-9BA2-D81C3C930F09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7" width="15.71093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120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760</v>
      </c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120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4018.0500000000466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656.79000000000008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1639463.28000001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5369416.4699999997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494.66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8550.5000000000018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1207786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3099.04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53944.5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231030.09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578.85000000000025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13214.28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484.3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23651.25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15044.279999999999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169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190955.94460000002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446477.42999999871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8022620.1199930003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10241.739999999994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9410.3899999999958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2833.41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13142.08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48094.86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8382.77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13742.37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7619.04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53.85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30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255.22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-26.54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13753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741.45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1">IFERROR(INDIRECT("'"&amp;$B$2&amp;"'!"&amp;ADDRESS(MATCH($B71,INDIRECT("'"&amp;$B$2&amp;"'!$B$1:$B$1095"),0),MATCH(D$5,INDIRECT("'"&amp;$B$2&amp;"'!5:5"),0))),0)</f>
        <v>0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"/>
        <v>0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"/>
        <v>0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"/>
        <v>0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"/>
        <v>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"/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17359928.474593002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17359928.474593002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FFACB406-3BDC-4147-8675-60E6B4BE3582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3D1A-EC15-45E0-A1EA-1205BBDDF51C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6" width="15.7109375" style="3" customWidth="1"/>
    <col min="7" max="7" width="15.855468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347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789</v>
      </c>
      <c r="E5" s="10">
        <v>798</v>
      </c>
      <c r="F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122</v>
      </c>
      <c r="E6" s="72" t="s">
        <v>123</v>
      </c>
      <c r="F6" s="71" t="s">
        <v>348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E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3">
        <f t="shared" ref="F7:F22" ca="1" si="1">+SUM(D7:E7)</f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2">
        <f t="shared" ca="1" si="0"/>
        <v>0</v>
      </c>
      <c r="F8" s="23">
        <f t="shared" ca="1" si="1"/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0</v>
      </c>
      <c r="F9" s="23">
        <f t="shared" ca="1" si="1"/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22">
        <f t="shared" ca="1" si="0"/>
        <v>0</v>
      </c>
      <c r="F10" s="23">
        <f t="shared" ca="1" si="1"/>
        <v>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3">
        <f t="shared" ca="1" si="1"/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3">
        <f t="shared" ca="1" si="1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3">
        <f t="shared" ca="1" si="1"/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3">
        <f t="shared" ca="1" si="1"/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3">
        <f t="shared" ca="1" si="1"/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3">
        <f t="shared" ca="1" si="1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62466.03</v>
      </c>
      <c r="E17" s="22">
        <f t="shared" ca="1" si="0"/>
        <v>0</v>
      </c>
      <c r="F17" s="23">
        <f t="shared" ca="1" si="1"/>
        <v>62466.03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3">
        <f t="shared" ca="1" si="1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3">
        <f t="shared" ca="1" si="1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3">
        <f t="shared" ca="1" si="1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3">
        <f t="shared" ca="1" si="1"/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0</v>
      </c>
      <c r="F22" s="23">
        <f t="shared" ca="1" si="1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E38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0</v>
      </c>
      <c r="F23" s="23">
        <f ca="1">+SUM(D23:E23)</f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3">
        <f ca="1">+SUM(D24:E24)</f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3">
        <f t="shared" ref="F25:F46" ca="1" si="3">+SUM(D25:E25)</f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3">
        <f t="shared" ca="1" si="3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0</v>
      </c>
      <c r="F27" s="23">
        <f t="shared" ca="1" si="3"/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3">
        <f t="shared" ca="1" si="3"/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0</v>
      </c>
      <c r="F29" s="23">
        <f t="shared" ca="1" si="3"/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0</v>
      </c>
      <c r="E30" s="22">
        <f t="shared" ca="1" si="2"/>
        <v>0</v>
      </c>
      <c r="F30" s="23">
        <f t="shared" ca="1" si="3"/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0</v>
      </c>
      <c r="E31" s="22">
        <f t="shared" ca="1" si="2"/>
        <v>-25.87</v>
      </c>
      <c r="F31" s="23">
        <f t="shared" ca="1" si="3"/>
        <v>-25.87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0</v>
      </c>
      <c r="E32" s="22">
        <f t="shared" ca="1" si="2"/>
        <v>0</v>
      </c>
      <c r="F32" s="23">
        <f t="shared" ca="1" si="3"/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0</v>
      </c>
      <c r="E33" s="22">
        <f t="shared" ca="1" si="2"/>
        <v>0</v>
      </c>
      <c r="F33" s="23">
        <f t="shared" ca="1" si="3"/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3">
        <f t="shared" ca="1" si="3"/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0</v>
      </c>
      <c r="F35" s="23">
        <f t="shared" ca="1" si="3"/>
        <v>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3">
        <f t="shared" ca="1" si="3"/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0</v>
      </c>
      <c r="E37" s="22">
        <f t="shared" ca="1" si="2"/>
        <v>0</v>
      </c>
      <c r="F37" s="23">
        <f t="shared" ca="1" si="3"/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3">
        <f t="shared" ca="1" si="3"/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E54" ca="1" si="4">IFERROR(INDIRECT("'"&amp;$B$2&amp;"'!"&amp;ADDRESS(MATCH($B39,INDIRECT("'"&amp;$B$2&amp;"'!$B$1:$B$1095"),0),MATCH(D$5,INDIRECT("'"&amp;$B$2&amp;"'!5:5"),0))),0)</f>
        <v>108163.38</v>
      </c>
      <c r="E39" s="22">
        <f t="shared" ca="1" si="4"/>
        <v>0</v>
      </c>
      <c r="F39" s="23">
        <f t="shared" ca="1" si="3"/>
        <v>108163.38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3">
        <f t="shared" ca="1" si="3"/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3">
        <f t="shared" ca="1" si="3"/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0</v>
      </c>
      <c r="E42" s="22">
        <f t="shared" ca="1" si="4"/>
        <v>0</v>
      </c>
      <c r="F42" s="23">
        <f t="shared" ca="1" si="3"/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0</v>
      </c>
      <c r="F43" s="23">
        <f t="shared" ca="1" si="3"/>
        <v>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3">
        <f t="shared" ca="1" si="3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3">
        <f t="shared" ca="1" si="3"/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0</v>
      </c>
      <c r="E46" s="22">
        <f t="shared" ca="1" si="4"/>
        <v>0</v>
      </c>
      <c r="F46" s="23">
        <f t="shared" ca="1" si="3"/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3">
        <f t="shared" ref="F47:F60" ca="1" si="5">+SUM(D47:E47)</f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3">
        <f t="shared" ca="1" si="5"/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3">
        <f t="shared" ca="1" si="5"/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3">
        <f t="shared" ca="1" si="5"/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3">
        <f t="shared" ca="1" si="5"/>
        <v>0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3">
        <f t="shared" ref="F52" ca="1" si="6">+SUM(D52:E52)</f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3">
        <f t="shared" ref="F53:F55" ca="1" si="7">+SUM(D53:E53)</f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3">
        <f t="shared" ca="1" si="7"/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E70" ca="1" si="8">IFERROR(INDIRECT("'"&amp;$B$2&amp;"'!"&amp;ADDRESS(MATCH($B55,INDIRECT("'"&amp;$B$2&amp;"'!$B$1:$B$1095"),0),MATCH(D$5,INDIRECT("'"&amp;$B$2&amp;"'!5:5"),0))),0)</f>
        <v>0</v>
      </c>
      <c r="E55" s="22">
        <f t="shared" ca="1" si="8"/>
        <v>0</v>
      </c>
      <c r="F55" s="23">
        <f t="shared" ca="1" si="7"/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8"/>
        <v>0</v>
      </c>
      <c r="E56" s="22">
        <f t="shared" ca="1" si="8"/>
        <v>0</v>
      </c>
      <c r="F56" s="23">
        <f t="shared" ca="1" si="5"/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8"/>
        <v>0</v>
      </c>
      <c r="E57" s="22">
        <f t="shared" ca="1" si="8"/>
        <v>0</v>
      </c>
      <c r="F57" s="23">
        <f t="shared" ca="1" si="5"/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8"/>
        <v>0</v>
      </c>
      <c r="E58" s="22">
        <f t="shared" ca="1" si="8"/>
        <v>0</v>
      </c>
      <c r="F58" s="23">
        <f t="shared" ca="1" si="5"/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8"/>
        <v>0</v>
      </c>
      <c r="E59" s="22">
        <f t="shared" ca="1" si="8"/>
        <v>0</v>
      </c>
      <c r="F59" s="23">
        <f t="shared" ca="1" si="5"/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8"/>
        <v>0</v>
      </c>
      <c r="E60" s="22">
        <f t="shared" ca="1" si="8"/>
        <v>0</v>
      </c>
      <c r="F60" s="23">
        <f t="shared" ca="1" si="5"/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8"/>
        <v>0</v>
      </c>
      <c r="E61" s="22">
        <f t="shared" ca="1" si="8"/>
        <v>0</v>
      </c>
      <c r="F61" s="23">
        <f t="shared" ref="F61" ca="1" si="9">+SUM(D61:E61)</f>
        <v>0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8"/>
        <v>0</v>
      </c>
      <c r="E62" s="22">
        <f t="shared" ca="1" si="8"/>
        <v>0</v>
      </c>
      <c r="F62" s="23">
        <f t="shared" ref="F62:F76" ca="1" si="10">+SUM(D62:E62)</f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8"/>
        <v>0</v>
      </c>
      <c r="E63" s="22">
        <f t="shared" ca="1" si="8"/>
        <v>0</v>
      </c>
      <c r="F63" s="23">
        <f t="shared" ca="1" si="10"/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8"/>
        <v>0</v>
      </c>
      <c r="E64" s="22">
        <f t="shared" ca="1" si="8"/>
        <v>0</v>
      </c>
      <c r="F64" s="23">
        <f t="shared" ca="1" si="10"/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8"/>
        <v>0</v>
      </c>
      <c r="E65" s="22">
        <f t="shared" ca="1" si="8"/>
        <v>0</v>
      </c>
      <c r="F65" s="23">
        <f t="shared" ca="1" si="10"/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8"/>
        <v>0</v>
      </c>
      <c r="E66" s="22">
        <f t="shared" ca="1" si="8"/>
        <v>0</v>
      </c>
      <c r="F66" s="23">
        <f t="shared" ca="1" si="10"/>
        <v>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8"/>
        <v>0</v>
      </c>
      <c r="E67" s="22">
        <f t="shared" ca="1" si="8"/>
        <v>0</v>
      </c>
      <c r="F67" s="23">
        <f t="shared" ca="1" si="10"/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8"/>
        <v>0</v>
      </c>
      <c r="E68" s="22">
        <f t="shared" ca="1" si="8"/>
        <v>0</v>
      </c>
      <c r="F68" s="23">
        <f t="shared" ca="1" si="10"/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8"/>
        <v>0</v>
      </c>
      <c r="E69" s="22">
        <f t="shared" ca="1" si="8"/>
        <v>0</v>
      </c>
      <c r="F69" s="23">
        <f t="shared" ca="1" si="10"/>
        <v>0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8"/>
        <v>0</v>
      </c>
      <c r="E70" s="22">
        <f t="shared" ca="1" si="8"/>
        <v>0</v>
      </c>
      <c r="F70" s="23">
        <f t="shared" ca="1" si="10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E76" ca="1" si="11">IFERROR(INDIRECT("'"&amp;$B$2&amp;"'!"&amp;ADDRESS(MATCH($B71,INDIRECT("'"&amp;$B$2&amp;"'!$B$1:$B$1095"),0),MATCH(D$5,INDIRECT("'"&amp;$B$2&amp;"'!5:5"),0))),0)</f>
        <v>0</v>
      </c>
      <c r="E71" s="22">
        <f t="shared" ca="1" si="11"/>
        <v>0</v>
      </c>
      <c r="F71" s="23">
        <f t="shared" ca="1" si="10"/>
        <v>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1"/>
        <v>0</v>
      </c>
      <c r="E72" s="22">
        <f t="shared" ca="1" si="11"/>
        <v>0</v>
      </c>
      <c r="F72" s="23">
        <f t="shared" ca="1" si="10"/>
        <v>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1"/>
        <v>0</v>
      </c>
      <c r="E73" s="22">
        <f t="shared" ca="1" si="11"/>
        <v>0</v>
      </c>
      <c r="F73" s="23">
        <f t="shared" ca="1" si="10"/>
        <v>0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1"/>
        <v>0</v>
      </c>
      <c r="E74" s="22">
        <f t="shared" ca="1" si="11"/>
        <v>0</v>
      </c>
      <c r="F74" s="23">
        <f t="shared" ca="1" si="10"/>
        <v>0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1"/>
        <v>0</v>
      </c>
      <c r="E75" s="22">
        <f t="shared" ca="1" si="11"/>
        <v>0</v>
      </c>
      <c r="F75" s="23">
        <f t="shared" ca="1" si="10"/>
        <v>0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1"/>
        <v>0</v>
      </c>
      <c r="E76" s="22">
        <f t="shared" ca="1" si="11"/>
        <v>0</v>
      </c>
      <c r="F76" s="23">
        <f t="shared" ca="1" si="10"/>
        <v>0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170629.41</v>
      </c>
      <c r="E77" s="57">
        <f ca="1">SUMIF($C$7:$C$76,"HD",E$7:E$76)</f>
        <v>-25.87</v>
      </c>
      <c r="F77" s="57">
        <f ca="1">SUMIF($C$7:$C$76,"HD",F$7:F$76)</f>
        <v>170603.54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170629.41</v>
      </c>
      <c r="E79" s="57">
        <f ca="1">E77+E78</f>
        <v>-25.87</v>
      </c>
      <c r="F79" s="57">
        <f ca="1">F77+F78</f>
        <v>170603.54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D26CDCAA-0A93-4665-BDE6-180AE11ACEB7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7386-84F4-4604-B51C-1DD42C93345F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1" width="15.7109375" style="3" customWidth="1"/>
    <col min="12" max="12" width="4" style="3" customWidth="1"/>
    <col min="13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349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773</v>
      </c>
      <c r="E5" s="10">
        <v>776</v>
      </c>
      <c r="F5" s="10">
        <v>777</v>
      </c>
      <c r="G5" s="10">
        <v>778</v>
      </c>
      <c r="H5" s="10">
        <v>779</v>
      </c>
      <c r="I5" s="10">
        <v>782</v>
      </c>
      <c r="J5" s="10">
        <v>783</v>
      </c>
      <c r="K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62</v>
      </c>
      <c r="E6" s="72" t="s">
        <v>65</v>
      </c>
      <c r="F6" s="72" t="s">
        <v>66</v>
      </c>
      <c r="G6" s="72" t="s">
        <v>67</v>
      </c>
      <c r="H6" s="72" t="s">
        <v>68</v>
      </c>
      <c r="I6" s="72" t="s">
        <v>71</v>
      </c>
      <c r="J6" s="72" t="s">
        <v>72</v>
      </c>
      <c r="K6" s="71" t="s">
        <v>350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J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t="shared" ca="1" si="0"/>
        <v>0</v>
      </c>
      <c r="K7" s="23">
        <f t="shared" ref="K7:K22" ca="1" si="1">+SUM(D7:J7)</f>
        <v>0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67805.429999999993</v>
      </c>
      <c r="E8" s="22">
        <f t="shared" ca="1" si="0"/>
        <v>2199406.38</v>
      </c>
      <c r="F8" s="22">
        <f t="shared" ca="1" si="0"/>
        <v>71537472.219999984</v>
      </c>
      <c r="G8" s="22">
        <f t="shared" ca="1" si="0"/>
        <v>343804.97</v>
      </c>
      <c r="H8" s="22">
        <f t="shared" ca="1" si="0"/>
        <v>16316726.32</v>
      </c>
      <c r="I8" s="22">
        <f t="shared" ca="1" si="0"/>
        <v>298020.09000000003</v>
      </c>
      <c r="J8" s="22">
        <f t="shared" ca="1" si="0"/>
        <v>2337694.9500000002</v>
      </c>
      <c r="K8" s="23">
        <f t="shared" ca="1" si="1"/>
        <v>93100930.359999999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20.63</v>
      </c>
      <c r="E9" s="22">
        <f t="shared" ca="1" si="0"/>
        <v>2277.11</v>
      </c>
      <c r="F9" s="22">
        <f t="shared" ca="1" si="0"/>
        <v>-301556.87</v>
      </c>
      <c r="G9" s="22">
        <f t="shared" ca="1" si="0"/>
        <v>38572.199999999997</v>
      </c>
      <c r="H9" s="22">
        <f t="shared" ca="1" si="0"/>
        <v>293941.65000000002</v>
      </c>
      <c r="I9" s="22">
        <f t="shared" ca="1" si="0"/>
        <v>868.83</v>
      </c>
      <c r="J9" s="22">
        <f t="shared" ca="1" si="0"/>
        <v>75657.78</v>
      </c>
      <c r="K9" s="23">
        <f t="shared" ca="1" si="1"/>
        <v>109781.33000000003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200479.19</v>
      </c>
      <c r="E10" s="22">
        <f t="shared" ca="1" si="0"/>
        <v>9228570.1400000006</v>
      </c>
      <c r="F10" s="22">
        <f t="shared" ca="1" si="0"/>
        <v>159621856.80000001</v>
      </c>
      <c r="G10" s="22">
        <f t="shared" ca="1" si="0"/>
        <v>1968331.83</v>
      </c>
      <c r="H10" s="22">
        <f t="shared" ca="1" si="0"/>
        <v>57299221.100000001</v>
      </c>
      <c r="I10" s="22">
        <f t="shared" ca="1" si="0"/>
        <v>840539.51</v>
      </c>
      <c r="J10" s="22">
        <f t="shared" ca="1" si="0"/>
        <v>6915913.7199999997</v>
      </c>
      <c r="K10" s="23">
        <f t="shared" ca="1" si="1"/>
        <v>236074912.29000002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67745.06</v>
      </c>
      <c r="E11" s="22">
        <f t="shared" ca="1" si="0"/>
        <v>2194974.08</v>
      </c>
      <c r="F11" s="22">
        <f t="shared" ca="1" si="0"/>
        <v>71740300.980000004</v>
      </c>
      <c r="G11" s="22">
        <f t="shared" ca="1" si="0"/>
        <v>337912.78</v>
      </c>
      <c r="H11" s="22">
        <f t="shared" ca="1" si="0"/>
        <v>15992160.880000001</v>
      </c>
      <c r="I11" s="22">
        <f t="shared" ca="1" si="0"/>
        <v>300885.98</v>
      </c>
      <c r="J11" s="22">
        <f t="shared" ca="1" si="0"/>
        <v>2301071.17</v>
      </c>
      <c r="K11" s="23">
        <f t="shared" ca="1" si="1"/>
        <v>92935050.930000007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3">
        <f t="shared" ca="1" si="1"/>
        <v>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2">
        <f t="shared" ca="1" si="0"/>
        <v>0</v>
      </c>
      <c r="G13" s="22">
        <f t="shared" ca="1" si="0"/>
        <v>0</v>
      </c>
      <c r="H13" s="22">
        <f t="shared" ca="1" si="0"/>
        <v>0</v>
      </c>
      <c r="I13" s="22">
        <f t="shared" ca="1" si="0"/>
        <v>0</v>
      </c>
      <c r="J13" s="22">
        <f t="shared" ca="1" si="0"/>
        <v>0</v>
      </c>
      <c r="K13" s="23">
        <f t="shared" ca="1" si="1"/>
        <v>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112948.69</v>
      </c>
      <c r="E14" s="22">
        <f t="shared" ca="1" si="0"/>
        <v>3649781.43</v>
      </c>
      <c r="F14" s="22">
        <f t="shared" ca="1" si="0"/>
        <v>119431949.15000001</v>
      </c>
      <c r="G14" s="22">
        <f t="shared" ca="1" si="0"/>
        <v>567379.68000000005</v>
      </c>
      <c r="H14" s="22">
        <f t="shared" ca="1" si="0"/>
        <v>26835598.140000001</v>
      </c>
      <c r="I14" s="22">
        <f t="shared" ca="1" si="0"/>
        <v>511029.61</v>
      </c>
      <c r="J14" s="22">
        <f t="shared" ca="1" si="0"/>
        <v>3850546.72</v>
      </c>
      <c r="K14" s="23">
        <f t="shared" ca="1" si="1"/>
        <v>154959233.42000005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0"/>
        <v>0</v>
      </c>
      <c r="K15" s="23">
        <f t="shared" ca="1" si="1"/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3">
        <f t="shared" ca="1" si="1"/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0</v>
      </c>
      <c r="F17" s="22">
        <f t="shared" ca="1" si="0"/>
        <v>0</v>
      </c>
      <c r="G17" s="22">
        <f t="shared" ca="1" si="0"/>
        <v>0</v>
      </c>
      <c r="H17" s="22">
        <f t="shared" ca="1" si="0"/>
        <v>0</v>
      </c>
      <c r="I17" s="22">
        <f t="shared" ca="1" si="0"/>
        <v>0</v>
      </c>
      <c r="J17" s="22">
        <f t="shared" ca="1" si="0"/>
        <v>0</v>
      </c>
      <c r="K17" s="23">
        <f t="shared" ca="1" si="1"/>
        <v>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0</v>
      </c>
      <c r="H18" s="22">
        <f t="shared" ca="1" si="0"/>
        <v>0</v>
      </c>
      <c r="I18" s="22">
        <f t="shared" ca="1" si="0"/>
        <v>0</v>
      </c>
      <c r="J18" s="22">
        <f t="shared" ca="1" si="0"/>
        <v>0</v>
      </c>
      <c r="K18" s="23">
        <f t="shared" ca="1" si="1"/>
        <v>0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3">
        <f t="shared" ca="1" si="1"/>
        <v>0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2">
        <f t="shared" ca="1" si="0"/>
        <v>0</v>
      </c>
      <c r="G20" s="22">
        <f t="shared" ca="1" si="0"/>
        <v>0</v>
      </c>
      <c r="H20" s="22">
        <f t="shared" ca="1" si="0"/>
        <v>0</v>
      </c>
      <c r="I20" s="22">
        <f t="shared" ca="1" si="0"/>
        <v>0</v>
      </c>
      <c r="J20" s="22">
        <f t="shared" ca="1" si="0"/>
        <v>0</v>
      </c>
      <c r="K20" s="23">
        <f t="shared" ca="1" si="1"/>
        <v>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0</v>
      </c>
      <c r="H21" s="22">
        <f t="shared" ca="1" si="0"/>
        <v>0</v>
      </c>
      <c r="I21" s="22">
        <f t="shared" ca="1" si="0"/>
        <v>0</v>
      </c>
      <c r="J21" s="22">
        <f t="shared" ca="1" si="0"/>
        <v>0</v>
      </c>
      <c r="K21" s="23">
        <f t="shared" ca="1" si="1"/>
        <v>0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1016900.42</v>
      </c>
      <c r="E22" s="22">
        <f t="shared" ca="1" si="0"/>
        <v>32977798.73</v>
      </c>
      <c r="F22" s="22">
        <f t="shared" ca="1" si="0"/>
        <v>1073670569.67</v>
      </c>
      <c r="G22" s="22">
        <f t="shared" ca="1" si="0"/>
        <v>5142165.7</v>
      </c>
      <c r="H22" s="22">
        <f t="shared" ca="1" si="0"/>
        <v>243416414.38</v>
      </c>
      <c r="I22" s="22">
        <f t="shared" ca="1" si="0"/>
        <v>4478899.17</v>
      </c>
      <c r="J22" s="22">
        <f t="shared" ca="1" si="0"/>
        <v>34861192.210000001</v>
      </c>
      <c r="K22" s="23">
        <f t="shared" ca="1" si="1"/>
        <v>1395563940.2800002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J38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0</v>
      </c>
      <c r="F23" s="22">
        <f t="shared" ca="1" si="2"/>
        <v>0</v>
      </c>
      <c r="G23" s="22">
        <f t="shared" ca="1" si="2"/>
        <v>0</v>
      </c>
      <c r="H23" s="22">
        <f t="shared" ca="1" si="2"/>
        <v>0</v>
      </c>
      <c r="I23" s="22">
        <f t="shared" ca="1" si="2"/>
        <v>0</v>
      </c>
      <c r="J23" s="22">
        <f t="shared" ca="1" si="2"/>
        <v>0</v>
      </c>
      <c r="K23" s="23">
        <f ca="1">+SUM(D23:J23)</f>
        <v>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2">
        <f t="shared" ca="1" si="2"/>
        <v>8266.8700000000008</v>
      </c>
      <c r="G24" s="22">
        <f t="shared" ca="1" si="2"/>
        <v>0</v>
      </c>
      <c r="H24" s="22">
        <f t="shared" ca="1" si="2"/>
        <v>14235480.26</v>
      </c>
      <c r="I24" s="22">
        <f t="shared" ca="1" si="2"/>
        <v>0</v>
      </c>
      <c r="J24" s="22">
        <f t="shared" ca="1" si="2"/>
        <v>0</v>
      </c>
      <c r="K24" s="23">
        <f ca="1">+SUM(D24:J24)</f>
        <v>14243747.129999999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2">
        <f t="shared" ca="1" si="2"/>
        <v>0</v>
      </c>
      <c r="G25" s="22">
        <f t="shared" ca="1" si="2"/>
        <v>0</v>
      </c>
      <c r="H25" s="22">
        <f t="shared" ca="1" si="2"/>
        <v>0</v>
      </c>
      <c r="I25" s="22">
        <f t="shared" ca="1" si="2"/>
        <v>0</v>
      </c>
      <c r="J25" s="22">
        <f t="shared" ca="1" si="2"/>
        <v>0</v>
      </c>
      <c r="K25" s="23">
        <f t="shared" ref="K25:K46" ca="1" si="3">+SUM(D25:J25)</f>
        <v>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2">
        <f t="shared" ca="1" si="2"/>
        <v>0</v>
      </c>
      <c r="G26" s="22">
        <f t="shared" ca="1" si="2"/>
        <v>0</v>
      </c>
      <c r="H26" s="22">
        <f t="shared" ca="1" si="2"/>
        <v>0</v>
      </c>
      <c r="I26" s="22">
        <f t="shared" ca="1" si="2"/>
        <v>0</v>
      </c>
      <c r="J26" s="22">
        <f t="shared" ca="1" si="2"/>
        <v>0</v>
      </c>
      <c r="K26" s="23">
        <f t="shared" ca="1" si="3"/>
        <v>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0</v>
      </c>
      <c r="F27" s="22">
        <f t="shared" ca="1" si="2"/>
        <v>1.7361490023404258E-10</v>
      </c>
      <c r="G27" s="22">
        <f t="shared" ca="1" si="2"/>
        <v>0</v>
      </c>
      <c r="H27" s="22">
        <f t="shared" ca="1" si="2"/>
        <v>0</v>
      </c>
      <c r="I27" s="22">
        <f t="shared" ca="1" si="2"/>
        <v>0</v>
      </c>
      <c r="J27" s="22">
        <f t="shared" ca="1" si="2"/>
        <v>0</v>
      </c>
      <c r="K27" s="23">
        <f t="shared" ca="1" si="3"/>
        <v>1.7361490023404258E-10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2">
        <f t="shared" ca="1" si="2"/>
        <v>0</v>
      </c>
      <c r="G28" s="22">
        <f t="shared" ca="1" si="2"/>
        <v>0</v>
      </c>
      <c r="H28" s="22">
        <f t="shared" ca="1" si="2"/>
        <v>0</v>
      </c>
      <c r="I28" s="22">
        <f t="shared" ca="1" si="2"/>
        <v>0</v>
      </c>
      <c r="J28" s="22">
        <f t="shared" ca="1" si="2"/>
        <v>0</v>
      </c>
      <c r="K28" s="23">
        <f t="shared" ca="1" si="3"/>
        <v>0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0</v>
      </c>
      <c r="F29" s="22">
        <f t="shared" ca="1" si="2"/>
        <v>0</v>
      </c>
      <c r="G29" s="22">
        <f t="shared" ca="1" si="2"/>
        <v>0</v>
      </c>
      <c r="H29" s="22">
        <f t="shared" ca="1" si="2"/>
        <v>0</v>
      </c>
      <c r="I29" s="22">
        <f t="shared" ca="1" si="2"/>
        <v>0</v>
      </c>
      <c r="J29" s="22">
        <f t="shared" ca="1" si="2"/>
        <v>0</v>
      </c>
      <c r="K29" s="23">
        <f t="shared" ca="1" si="3"/>
        <v>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0</v>
      </c>
      <c r="E30" s="22">
        <f t="shared" ca="1" si="2"/>
        <v>0</v>
      </c>
      <c r="F30" s="22">
        <f t="shared" ca="1" si="2"/>
        <v>0</v>
      </c>
      <c r="G30" s="22">
        <f t="shared" ca="1" si="2"/>
        <v>0</v>
      </c>
      <c r="H30" s="22">
        <f t="shared" ca="1" si="2"/>
        <v>0</v>
      </c>
      <c r="I30" s="22">
        <f t="shared" ca="1" si="2"/>
        <v>0</v>
      </c>
      <c r="J30" s="22">
        <f t="shared" ca="1" si="2"/>
        <v>0</v>
      </c>
      <c r="K30" s="23">
        <f t="shared" ca="1" si="3"/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0</v>
      </c>
      <c r="E31" s="22">
        <f t="shared" ca="1" si="2"/>
        <v>209.75</v>
      </c>
      <c r="F31" s="22">
        <f t="shared" ca="1" si="2"/>
        <v>24366.880000000001</v>
      </c>
      <c r="G31" s="22">
        <f t="shared" ca="1" si="2"/>
        <v>374.44</v>
      </c>
      <c r="H31" s="22">
        <f t="shared" ca="1" si="2"/>
        <v>93193.8</v>
      </c>
      <c r="I31" s="22">
        <f t="shared" ca="1" si="2"/>
        <v>0</v>
      </c>
      <c r="J31" s="22">
        <f t="shared" ca="1" si="2"/>
        <v>21546.17</v>
      </c>
      <c r="K31" s="23">
        <f t="shared" ca="1" si="3"/>
        <v>139691.03999999998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0</v>
      </c>
      <c r="E32" s="22">
        <f t="shared" ca="1" si="2"/>
        <v>0</v>
      </c>
      <c r="F32" s="22">
        <f t="shared" ca="1" si="2"/>
        <v>0</v>
      </c>
      <c r="G32" s="22">
        <f t="shared" ca="1" si="2"/>
        <v>0</v>
      </c>
      <c r="H32" s="22">
        <f t="shared" ca="1" si="2"/>
        <v>0</v>
      </c>
      <c r="I32" s="22">
        <f t="shared" ca="1" si="2"/>
        <v>0</v>
      </c>
      <c r="J32" s="22">
        <f t="shared" ca="1" si="2"/>
        <v>0</v>
      </c>
      <c r="K32" s="23">
        <f t="shared" ca="1" si="3"/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0</v>
      </c>
      <c r="E33" s="22">
        <f t="shared" ca="1" si="2"/>
        <v>0</v>
      </c>
      <c r="F33" s="22">
        <f t="shared" ca="1" si="2"/>
        <v>0</v>
      </c>
      <c r="G33" s="22">
        <f t="shared" ca="1" si="2"/>
        <v>0</v>
      </c>
      <c r="H33" s="22">
        <f t="shared" ca="1" si="2"/>
        <v>0</v>
      </c>
      <c r="I33" s="22">
        <f t="shared" ca="1" si="2"/>
        <v>0</v>
      </c>
      <c r="J33" s="22">
        <f t="shared" ca="1" si="2"/>
        <v>0</v>
      </c>
      <c r="K33" s="23">
        <f t="shared" ca="1" si="3"/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2">
        <f t="shared" ca="1" si="2"/>
        <v>0</v>
      </c>
      <c r="G34" s="22">
        <f t="shared" ca="1" si="2"/>
        <v>0</v>
      </c>
      <c r="H34" s="22">
        <f t="shared" ca="1" si="2"/>
        <v>0</v>
      </c>
      <c r="I34" s="22">
        <f t="shared" ca="1" si="2"/>
        <v>0</v>
      </c>
      <c r="J34" s="22">
        <f t="shared" ca="1" si="2"/>
        <v>0</v>
      </c>
      <c r="K34" s="23">
        <f t="shared" ca="1" si="3"/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0</v>
      </c>
      <c r="F35" s="22">
        <f t="shared" ca="1" si="2"/>
        <v>0</v>
      </c>
      <c r="G35" s="22">
        <f t="shared" ca="1" si="2"/>
        <v>0</v>
      </c>
      <c r="H35" s="22">
        <f t="shared" ca="1" si="2"/>
        <v>0</v>
      </c>
      <c r="I35" s="22">
        <f t="shared" ca="1" si="2"/>
        <v>0</v>
      </c>
      <c r="J35" s="22">
        <f t="shared" ca="1" si="2"/>
        <v>0</v>
      </c>
      <c r="K35" s="23">
        <f t="shared" ca="1" si="3"/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2">
        <f t="shared" ca="1" si="2"/>
        <v>0</v>
      </c>
      <c r="G36" s="22">
        <f t="shared" ca="1" si="2"/>
        <v>0</v>
      </c>
      <c r="H36" s="22">
        <f t="shared" ca="1" si="2"/>
        <v>0</v>
      </c>
      <c r="I36" s="22">
        <f t="shared" ca="1" si="2"/>
        <v>0</v>
      </c>
      <c r="J36" s="22">
        <f t="shared" ca="1" si="2"/>
        <v>0</v>
      </c>
      <c r="K36" s="23">
        <f t="shared" ca="1" si="3"/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0</v>
      </c>
      <c r="E37" s="22">
        <f t="shared" ca="1" si="2"/>
        <v>0</v>
      </c>
      <c r="F37" s="22">
        <f t="shared" ca="1" si="2"/>
        <v>0</v>
      </c>
      <c r="G37" s="22">
        <f t="shared" ca="1" si="2"/>
        <v>0</v>
      </c>
      <c r="H37" s="22">
        <f t="shared" ca="1" si="2"/>
        <v>0</v>
      </c>
      <c r="I37" s="22">
        <f t="shared" ca="1" si="2"/>
        <v>0</v>
      </c>
      <c r="J37" s="22">
        <f t="shared" ca="1" si="2"/>
        <v>0</v>
      </c>
      <c r="K37" s="23">
        <f t="shared" ca="1" si="3"/>
        <v>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2">
        <f t="shared" ca="1" si="2"/>
        <v>0</v>
      </c>
      <c r="G38" s="22">
        <f t="shared" ca="1" si="2"/>
        <v>0</v>
      </c>
      <c r="H38" s="22">
        <f t="shared" ca="1" si="2"/>
        <v>0</v>
      </c>
      <c r="I38" s="22">
        <f t="shared" ca="1" si="2"/>
        <v>0</v>
      </c>
      <c r="J38" s="22">
        <f t="shared" ca="1" si="2"/>
        <v>0</v>
      </c>
      <c r="K38" s="23">
        <f t="shared" ca="1" si="3"/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J54" ca="1" si="4">IFERROR(INDIRECT("'"&amp;$B$2&amp;"'!"&amp;ADDRESS(MATCH($B39,INDIRECT("'"&amp;$B$2&amp;"'!$B$1:$B$1095"),0),MATCH(D$5,INDIRECT("'"&amp;$B$2&amp;"'!5:5"),0))),0)</f>
        <v>0</v>
      </c>
      <c r="E39" s="22">
        <f t="shared" ca="1" si="4"/>
        <v>0</v>
      </c>
      <c r="F39" s="22">
        <f t="shared" ca="1" si="4"/>
        <v>0</v>
      </c>
      <c r="G39" s="22">
        <f t="shared" ca="1" si="4"/>
        <v>0</v>
      </c>
      <c r="H39" s="22">
        <f t="shared" ca="1" si="4"/>
        <v>0</v>
      </c>
      <c r="I39" s="22">
        <f t="shared" ca="1" si="4"/>
        <v>0</v>
      </c>
      <c r="J39" s="22">
        <f t="shared" ca="1" si="4"/>
        <v>0</v>
      </c>
      <c r="K39" s="23">
        <f t="shared" ca="1" si="3"/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2">
        <f t="shared" ca="1" si="4"/>
        <v>0</v>
      </c>
      <c r="G40" s="22">
        <f t="shared" ca="1" si="4"/>
        <v>0</v>
      </c>
      <c r="H40" s="22">
        <f t="shared" ca="1" si="4"/>
        <v>0</v>
      </c>
      <c r="I40" s="22">
        <f t="shared" ca="1" si="4"/>
        <v>0</v>
      </c>
      <c r="J40" s="22">
        <f t="shared" ca="1" si="4"/>
        <v>0</v>
      </c>
      <c r="K40" s="23">
        <f t="shared" ca="1" si="3"/>
        <v>0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2">
        <f t="shared" ca="1" si="4"/>
        <v>0</v>
      </c>
      <c r="G41" s="22">
        <f t="shared" ca="1" si="4"/>
        <v>0</v>
      </c>
      <c r="H41" s="22">
        <f t="shared" ca="1" si="4"/>
        <v>0</v>
      </c>
      <c r="I41" s="22">
        <f t="shared" ca="1" si="4"/>
        <v>0</v>
      </c>
      <c r="J41" s="22">
        <f t="shared" ca="1" si="4"/>
        <v>0</v>
      </c>
      <c r="K41" s="23">
        <f t="shared" ca="1" si="3"/>
        <v>0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0</v>
      </c>
      <c r="E42" s="22">
        <f t="shared" ca="1" si="4"/>
        <v>0</v>
      </c>
      <c r="F42" s="22">
        <f t="shared" ca="1" si="4"/>
        <v>0</v>
      </c>
      <c r="G42" s="22">
        <f t="shared" ca="1" si="4"/>
        <v>0</v>
      </c>
      <c r="H42" s="22">
        <f t="shared" ca="1" si="4"/>
        <v>0</v>
      </c>
      <c r="I42" s="22">
        <f t="shared" ca="1" si="4"/>
        <v>0</v>
      </c>
      <c r="J42" s="22">
        <f t="shared" ca="1" si="4"/>
        <v>0</v>
      </c>
      <c r="K42" s="23">
        <f t="shared" ca="1" si="3"/>
        <v>0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0</v>
      </c>
      <c r="F43" s="22">
        <f t="shared" ca="1" si="4"/>
        <v>0</v>
      </c>
      <c r="G43" s="22">
        <f t="shared" ca="1" si="4"/>
        <v>0</v>
      </c>
      <c r="H43" s="22">
        <f t="shared" ca="1" si="4"/>
        <v>0</v>
      </c>
      <c r="I43" s="22">
        <f t="shared" ca="1" si="4"/>
        <v>0</v>
      </c>
      <c r="J43" s="22">
        <f t="shared" ca="1" si="4"/>
        <v>0</v>
      </c>
      <c r="K43" s="23">
        <f t="shared" ca="1" si="3"/>
        <v>0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2">
        <f t="shared" ca="1" si="4"/>
        <v>0</v>
      </c>
      <c r="G44" s="22">
        <f t="shared" ca="1" si="4"/>
        <v>0</v>
      </c>
      <c r="H44" s="22">
        <f t="shared" ca="1" si="4"/>
        <v>0</v>
      </c>
      <c r="I44" s="22">
        <f t="shared" ca="1" si="4"/>
        <v>0</v>
      </c>
      <c r="J44" s="22">
        <f t="shared" ca="1" si="4"/>
        <v>0</v>
      </c>
      <c r="K44" s="23">
        <f t="shared" ca="1" si="3"/>
        <v>0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2">
        <f t="shared" ca="1" si="4"/>
        <v>0</v>
      </c>
      <c r="G45" s="22">
        <f t="shared" ca="1" si="4"/>
        <v>0</v>
      </c>
      <c r="H45" s="22">
        <f t="shared" ca="1" si="4"/>
        <v>0</v>
      </c>
      <c r="I45" s="22">
        <f t="shared" ca="1" si="4"/>
        <v>0</v>
      </c>
      <c r="J45" s="22">
        <f t="shared" ca="1" si="4"/>
        <v>0</v>
      </c>
      <c r="K45" s="23">
        <f t="shared" ca="1" si="3"/>
        <v>0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0</v>
      </c>
      <c r="E46" s="22">
        <f t="shared" ca="1" si="4"/>
        <v>0</v>
      </c>
      <c r="F46" s="22">
        <f t="shared" ca="1" si="4"/>
        <v>0</v>
      </c>
      <c r="G46" s="22">
        <f t="shared" ca="1" si="4"/>
        <v>0</v>
      </c>
      <c r="H46" s="22">
        <f t="shared" ca="1" si="4"/>
        <v>0</v>
      </c>
      <c r="I46" s="22">
        <f t="shared" ca="1" si="4"/>
        <v>0</v>
      </c>
      <c r="J46" s="22">
        <f t="shared" ca="1" si="4"/>
        <v>0</v>
      </c>
      <c r="K46" s="23">
        <f t="shared" ca="1" si="3"/>
        <v>0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2">
        <f t="shared" ca="1" si="4"/>
        <v>0</v>
      </c>
      <c r="G47" s="22">
        <f t="shared" ca="1" si="4"/>
        <v>0</v>
      </c>
      <c r="H47" s="22">
        <f t="shared" ca="1" si="4"/>
        <v>0</v>
      </c>
      <c r="I47" s="22">
        <f t="shared" ca="1" si="4"/>
        <v>0</v>
      </c>
      <c r="J47" s="22">
        <f t="shared" ca="1" si="4"/>
        <v>0</v>
      </c>
      <c r="K47" s="23">
        <f t="shared" ref="K47:K60" ca="1" si="5">+SUM(D47:J47)</f>
        <v>0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2">
        <f t="shared" ca="1" si="4"/>
        <v>0</v>
      </c>
      <c r="G48" s="22">
        <f t="shared" ca="1" si="4"/>
        <v>0</v>
      </c>
      <c r="H48" s="22">
        <f t="shared" ca="1" si="4"/>
        <v>0</v>
      </c>
      <c r="I48" s="22">
        <f t="shared" ca="1" si="4"/>
        <v>0</v>
      </c>
      <c r="J48" s="22">
        <f t="shared" ca="1" si="4"/>
        <v>0</v>
      </c>
      <c r="K48" s="23">
        <f t="shared" ca="1" si="5"/>
        <v>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2">
        <f t="shared" ca="1" si="4"/>
        <v>0</v>
      </c>
      <c r="G49" s="22">
        <f t="shared" ca="1" si="4"/>
        <v>0</v>
      </c>
      <c r="H49" s="22">
        <f t="shared" ca="1" si="4"/>
        <v>0</v>
      </c>
      <c r="I49" s="22">
        <f t="shared" ca="1" si="4"/>
        <v>0</v>
      </c>
      <c r="J49" s="22">
        <f t="shared" ca="1" si="4"/>
        <v>0</v>
      </c>
      <c r="K49" s="23">
        <f t="shared" ca="1" si="5"/>
        <v>0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2">
        <f t="shared" ca="1" si="4"/>
        <v>0</v>
      </c>
      <c r="G50" s="22">
        <f t="shared" ca="1" si="4"/>
        <v>0</v>
      </c>
      <c r="H50" s="22">
        <f t="shared" ca="1" si="4"/>
        <v>0</v>
      </c>
      <c r="I50" s="22">
        <f t="shared" ca="1" si="4"/>
        <v>0</v>
      </c>
      <c r="J50" s="22">
        <f t="shared" ca="1" si="4"/>
        <v>0</v>
      </c>
      <c r="K50" s="23">
        <f t="shared" ca="1" si="5"/>
        <v>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2">
        <f t="shared" ca="1" si="4"/>
        <v>0</v>
      </c>
      <c r="G51" s="22">
        <f t="shared" ca="1" si="4"/>
        <v>0</v>
      </c>
      <c r="H51" s="22">
        <f t="shared" ca="1" si="4"/>
        <v>0</v>
      </c>
      <c r="I51" s="22">
        <f t="shared" ca="1" si="4"/>
        <v>0</v>
      </c>
      <c r="J51" s="22">
        <f t="shared" ca="1" si="4"/>
        <v>0</v>
      </c>
      <c r="K51" s="23">
        <f t="shared" ca="1" si="5"/>
        <v>0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2">
        <f t="shared" ca="1" si="4"/>
        <v>0</v>
      </c>
      <c r="G52" s="22">
        <f t="shared" ca="1" si="4"/>
        <v>0</v>
      </c>
      <c r="H52" s="22">
        <f t="shared" ca="1" si="4"/>
        <v>0</v>
      </c>
      <c r="I52" s="22">
        <f t="shared" ca="1" si="4"/>
        <v>0</v>
      </c>
      <c r="J52" s="22">
        <f t="shared" ca="1" si="4"/>
        <v>0</v>
      </c>
      <c r="K52" s="23">
        <f t="shared" ref="K52" ca="1" si="6">+SUM(D52:J52)</f>
        <v>0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2">
        <f t="shared" ca="1" si="4"/>
        <v>0</v>
      </c>
      <c r="G53" s="22">
        <f t="shared" ca="1" si="4"/>
        <v>0</v>
      </c>
      <c r="H53" s="22">
        <f t="shared" ca="1" si="4"/>
        <v>0</v>
      </c>
      <c r="I53" s="22">
        <f t="shared" ca="1" si="4"/>
        <v>0</v>
      </c>
      <c r="J53" s="22">
        <f t="shared" ca="1" si="4"/>
        <v>0</v>
      </c>
      <c r="K53" s="23">
        <f t="shared" ref="K53:K55" ca="1" si="7">+SUM(D53:J53)</f>
        <v>0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2">
        <f t="shared" ca="1" si="4"/>
        <v>0</v>
      </c>
      <c r="G54" s="22">
        <f t="shared" ca="1" si="4"/>
        <v>0</v>
      </c>
      <c r="H54" s="22">
        <f t="shared" ca="1" si="4"/>
        <v>0</v>
      </c>
      <c r="I54" s="22">
        <f t="shared" ca="1" si="4"/>
        <v>0</v>
      </c>
      <c r="J54" s="22">
        <f t="shared" ca="1" si="4"/>
        <v>0</v>
      </c>
      <c r="K54" s="23">
        <f t="shared" ca="1" si="7"/>
        <v>0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J70" ca="1" si="8">IFERROR(INDIRECT("'"&amp;$B$2&amp;"'!"&amp;ADDRESS(MATCH($B55,INDIRECT("'"&amp;$B$2&amp;"'!$B$1:$B$1095"),0),MATCH(D$5,INDIRECT("'"&amp;$B$2&amp;"'!5:5"),0))),0)</f>
        <v>0</v>
      </c>
      <c r="E55" s="22">
        <f t="shared" ca="1" si="8"/>
        <v>0</v>
      </c>
      <c r="F55" s="22">
        <f t="shared" ca="1" si="8"/>
        <v>0</v>
      </c>
      <c r="G55" s="22">
        <f t="shared" ca="1" si="8"/>
        <v>0</v>
      </c>
      <c r="H55" s="22">
        <f t="shared" ca="1" si="8"/>
        <v>0</v>
      </c>
      <c r="I55" s="22">
        <f t="shared" ca="1" si="8"/>
        <v>0</v>
      </c>
      <c r="J55" s="22">
        <f t="shared" ca="1" si="8"/>
        <v>0</v>
      </c>
      <c r="K55" s="23">
        <f t="shared" ca="1" si="7"/>
        <v>0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8"/>
        <v>0</v>
      </c>
      <c r="E56" s="22">
        <f t="shared" ca="1" si="8"/>
        <v>0</v>
      </c>
      <c r="F56" s="22">
        <f t="shared" ca="1" si="8"/>
        <v>0</v>
      </c>
      <c r="G56" s="22">
        <f t="shared" ca="1" si="8"/>
        <v>0</v>
      </c>
      <c r="H56" s="22">
        <f t="shared" ca="1" si="8"/>
        <v>0</v>
      </c>
      <c r="I56" s="22">
        <f t="shared" ca="1" si="8"/>
        <v>0</v>
      </c>
      <c r="J56" s="22">
        <f t="shared" ca="1" si="8"/>
        <v>0</v>
      </c>
      <c r="K56" s="23">
        <f t="shared" ca="1" si="5"/>
        <v>0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8"/>
        <v>0</v>
      </c>
      <c r="E57" s="22">
        <f t="shared" ca="1" si="8"/>
        <v>0</v>
      </c>
      <c r="F57" s="22">
        <f t="shared" ca="1" si="8"/>
        <v>0</v>
      </c>
      <c r="G57" s="22">
        <f t="shared" ca="1" si="8"/>
        <v>0</v>
      </c>
      <c r="H57" s="22">
        <f t="shared" ca="1" si="8"/>
        <v>0</v>
      </c>
      <c r="I57" s="22">
        <f t="shared" ca="1" si="8"/>
        <v>0</v>
      </c>
      <c r="J57" s="22">
        <f t="shared" ca="1" si="8"/>
        <v>0</v>
      </c>
      <c r="K57" s="23">
        <f t="shared" ca="1" si="5"/>
        <v>0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8"/>
        <v>0</v>
      </c>
      <c r="E58" s="22">
        <f t="shared" ca="1" si="8"/>
        <v>0</v>
      </c>
      <c r="F58" s="22">
        <f t="shared" ca="1" si="8"/>
        <v>0</v>
      </c>
      <c r="G58" s="22">
        <f t="shared" ca="1" si="8"/>
        <v>0</v>
      </c>
      <c r="H58" s="22">
        <f t="shared" ca="1" si="8"/>
        <v>0</v>
      </c>
      <c r="I58" s="22">
        <f t="shared" ca="1" si="8"/>
        <v>0</v>
      </c>
      <c r="J58" s="22">
        <f t="shared" ca="1" si="8"/>
        <v>0</v>
      </c>
      <c r="K58" s="23">
        <f t="shared" ca="1" si="5"/>
        <v>0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8"/>
        <v>0</v>
      </c>
      <c r="E59" s="22">
        <f t="shared" ca="1" si="8"/>
        <v>0</v>
      </c>
      <c r="F59" s="22">
        <f t="shared" ca="1" si="8"/>
        <v>0</v>
      </c>
      <c r="G59" s="22">
        <f t="shared" ca="1" si="8"/>
        <v>0</v>
      </c>
      <c r="H59" s="22">
        <f t="shared" ca="1" si="8"/>
        <v>0</v>
      </c>
      <c r="I59" s="22">
        <f t="shared" ca="1" si="8"/>
        <v>0</v>
      </c>
      <c r="J59" s="22">
        <f t="shared" ca="1" si="8"/>
        <v>0</v>
      </c>
      <c r="K59" s="23">
        <f t="shared" ca="1" si="5"/>
        <v>0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8"/>
        <v>0</v>
      </c>
      <c r="E60" s="22">
        <f t="shared" ca="1" si="8"/>
        <v>0</v>
      </c>
      <c r="F60" s="22">
        <f t="shared" ca="1" si="8"/>
        <v>0</v>
      </c>
      <c r="G60" s="22">
        <f t="shared" ca="1" si="8"/>
        <v>0</v>
      </c>
      <c r="H60" s="22">
        <f t="shared" ca="1" si="8"/>
        <v>0</v>
      </c>
      <c r="I60" s="22">
        <f t="shared" ca="1" si="8"/>
        <v>0</v>
      </c>
      <c r="J60" s="22">
        <f t="shared" ca="1" si="8"/>
        <v>0</v>
      </c>
      <c r="K60" s="23">
        <f t="shared" ca="1" si="5"/>
        <v>0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8"/>
        <v>0</v>
      </c>
      <c r="E61" s="22">
        <f t="shared" ca="1" si="8"/>
        <v>0</v>
      </c>
      <c r="F61" s="22">
        <f t="shared" ca="1" si="8"/>
        <v>0</v>
      </c>
      <c r="G61" s="22">
        <f t="shared" ca="1" si="8"/>
        <v>0</v>
      </c>
      <c r="H61" s="22">
        <f t="shared" ca="1" si="8"/>
        <v>0</v>
      </c>
      <c r="I61" s="22">
        <f t="shared" ca="1" si="8"/>
        <v>0</v>
      </c>
      <c r="J61" s="22">
        <f t="shared" ca="1" si="8"/>
        <v>0</v>
      </c>
      <c r="K61" s="23">
        <f t="shared" ref="K61" ca="1" si="9">+SUM(D61:J61)</f>
        <v>0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8"/>
        <v>0</v>
      </c>
      <c r="E62" s="22">
        <f t="shared" ca="1" si="8"/>
        <v>0</v>
      </c>
      <c r="F62" s="22">
        <f t="shared" ca="1" si="8"/>
        <v>0</v>
      </c>
      <c r="G62" s="22">
        <f t="shared" ca="1" si="8"/>
        <v>0</v>
      </c>
      <c r="H62" s="22">
        <f t="shared" ca="1" si="8"/>
        <v>0</v>
      </c>
      <c r="I62" s="22">
        <f t="shared" ca="1" si="8"/>
        <v>0</v>
      </c>
      <c r="J62" s="22">
        <f t="shared" ca="1" si="8"/>
        <v>0</v>
      </c>
      <c r="K62" s="23">
        <f t="shared" ref="K62:K76" ca="1" si="10">+SUM(D62:J62)</f>
        <v>0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8"/>
        <v>0</v>
      </c>
      <c r="E63" s="22">
        <f t="shared" ca="1" si="8"/>
        <v>0</v>
      </c>
      <c r="F63" s="22">
        <f t="shared" ca="1" si="8"/>
        <v>0</v>
      </c>
      <c r="G63" s="22">
        <f t="shared" ca="1" si="8"/>
        <v>0</v>
      </c>
      <c r="H63" s="22">
        <f t="shared" ca="1" si="8"/>
        <v>0</v>
      </c>
      <c r="I63" s="22">
        <f t="shared" ca="1" si="8"/>
        <v>0</v>
      </c>
      <c r="J63" s="22">
        <f t="shared" ca="1" si="8"/>
        <v>0</v>
      </c>
      <c r="K63" s="23">
        <f t="shared" ca="1" si="10"/>
        <v>0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8"/>
        <v>0</v>
      </c>
      <c r="E64" s="22">
        <f t="shared" ca="1" si="8"/>
        <v>0</v>
      </c>
      <c r="F64" s="22">
        <f t="shared" ca="1" si="8"/>
        <v>0</v>
      </c>
      <c r="G64" s="22">
        <f t="shared" ca="1" si="8"/>
        <v>0</v>
      </c>
      <c r="H64" s="22">
        <f t="shared" ca="1" si="8"/>
        <v>0</v>
      </c>
      <c r="I64" s="22">
        <f t="shared" ca="1" si="8"/>
        <v>0</v>
      </c>
      <c r="J64" s="22">
        <f t="shared" ca="1" si="8"/>
        <v>0</v>
      </c>
      <c r="K64" s="23">
        <f t="shared" ca="1" si="10"/>
        <v>0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8"/>
        <v>0</v>
      </c>
      <c r="E65" s="22">
        <f t="shared" ca="1" si="8"/>
        <v>0</v>
      </c>
      <c r="F65" s="22">
        <f t="shared" ca="1" si="8"/>
        <v>0</v>
      </c>
      <c r="G65" s="22">
        <f t="shared" ca="1" si="8"/>
        <v>0</v>
      </c>
      <c r="H65" s="22">
        <f t="shared" ca="1" si="8"/>
        <v>0</v>
      </c>
      <c r="I65" s="22">
        <f t="shared" ca="1" si="8"/>
        <v>0</v>
      </c>
      <c r="J65" s="22">
        <f t="shared" ca="1" si="8"/>
        <v>0</v>
      </c>
      <c r="K65" s="23">
        <f t="shared" ca="1" si="10"/>
        <v>0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8"/>
        <v>0</v>
      </c>
      <c r="E66" s="22">
        <f t="shared" ca="1" si="8"/>
        <v>0</v>
      </c>
      <c r="F66" s="22">
        <f t="shared" ca="1" si="8"/>
        <v>0</v>
      </c>
      <c r="G66" s="22">
        <f t="shared" ca="1" si="8"/>
        <v>0</v>
      </c>
      <c r="H66" s="22">
        <f t="shared" ca="1" si="8"/>
        <v>0</v>
      </c>
      <c r="I66" s="22">
        <f t="shared" ca="1" si="8"/>
        <v>0</v>
      </c>
      <c r="J66" s="22">
        <f t="shared" ca="1" si="8"/>
        <v>0</v>
      </c>
      <c r="K66" s="23">
        <f t="shared" ca="1" si="10"/>
        <v>0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8"/>
        <v>0</v>
      </c>
      <c r="E67" s="22">
        <f t="shared" ca="1" si="8"/>
        <v>0</v>
      </c>
      <c r="F67" s="22">
        <f t="shared" ca="1" si="8"/>
        <v>0</v>
      </c>
      <c r="G67" s="22">
        <f t="shared" ca="1" si="8"/>
        <v>0</v>
      </c>
      <c r="H67" s="22">
        <f t="shared" ca="1" si="8"/>
        <v>0</v>
      </c>
      <c r="I67" s="22">
        <f t="shared" ca="1" si="8"/>
        <v>0</v>
      </c>
      <c r="J67" s="22">
        <f t="shared" ca="1" si="8"/>
        <v>0</v>
      </c>
      <c r="K67" s="23">
        <f t="shared" ca="1" si="10"/>
        <v>0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8"/>
        <v>0</v>
      </c>
      <c r="E68" s="22">
        <f t="shared" ca="1" si="8"/>
        <v>0</v>
      </c>
      <c r="F68" s="22">
        <f t="shared" ca="1" si="8"/>
        <v>0</v>
      </c>
      <c r="G68" s="22">
        <f t="shared" ca="1" si="8"/>
        <v>0</v>
      </c>
      <c r="H68" s="22">
        <f t="shared" ca="1" si="8"/>
        <v>0</v>
      </c>
      <c r="I68" s="22">
        <f t="shared" ca="1" si="8"/>
        <v>0</v>
      </c>
      <c r="J68" s="22">
        <f t="shared" ca="1" si="8"/>
        <v>0</v>
      </c>
      <c r="K68" s="23">
        <f t="shared" ca="1" si="10"/>
        <v>0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8"/>
        <v>0</v>
      </c>
      <c r="E69" s="22">
        <f t="shared" ca="1" si="8"/>
        <v>0</v>
      </c>
      <c r="F69" s="22">
        <f t="shared" ca="1" si="8"/>
        <v>0</v>
      </c>
      <c r="G69" s="22">
        <f t="shared" ca="1" si="8"/>
        <v>0</v>
      </c>
      <c r="H69" s="22">
        <f t="shared" ca="1" si="8"/>
        <v>0</v>
      </c>
      <c r="I69" s="22">
        <f t="shared" ca="1" si="8"/>
        <v>0</v>
      </c>
      <c r="J69" s="22">
        <f t="shared" ca="1" si="8"/>
        <v>0</v>
      </c>
      <c r="K69" s="23">
        <f t="shared" ca="1" si="10"/>
        <v>0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8"/>
        <v>0</v>
      </c>
      <c r="E70" s="22">
        <f t="shared" ca="1" si="8"/>
        <v>0</v>
      </c>
      <c r="F70" s="22">
        <f t="shared" ca="1" si="8"/>
        <v>0</v>
      </c>
      <c r="G70" s="22">
        <f t="shared" ca="1" si="8"/>
        <v>0</v>
      </c>
      <c r="H70" s="22">
        <f t="shared" ca="1" si="8"/>
        <v>0</v>
      </c>
      <c r="I70" s="22">
        <f t="shared" ca="1" si="8"/>
        <v>0</v>
      </c>
      <c r="J70" s="22">
        <f t="shared" ca="1" si="8"/>
        <v>0</v>
      </c>
      <c r="K70" s="23">
        <f t="shared" ca="1" si="10"/>
        <v>0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J76" ca="1" si="11">IFERROR(INDIRECT("'"&amp;$B$2&amp;"'!"&amp;ADDRESS(MATCH($B71,INDIRECT("'"&amp;$B$2&amp;"'!$B$1:$B$1095"),0),MATCH(D$5,INDIRECT("'"&amp;$B$2&amp;"'!5:5"),0))),0)</f>
        <v>0</v>
      </c>
      <c r="E71" s="22">
        <f t="shared" ca="1" si="11"/>
        <v>0</v>
      </c>
      <c r="F71" s="22">
        <f t="shared" ca="1" si="11"/>
        <v>0</v>
      </c>
      <c r="G71" s="22">
        <f t="shared" ca="1" si="11"/>
        <v>0</v>
      </c>
      <c r="H71" s="22">
        <f t="shared" ca="1" si="11"/>
        <v>0</v>
      </c>
      <c r="I71" s="22">
        <f t="shared" ca="1" si="11"/>
        <v>0</v>
      </c>
      <c r="J71" s="22">
        <f t="shared" ca="1" si="11"/>
        <v>0</v>
      </c>
      <c r="K71" s="23">
        <f t="shared" ca="1" si="10"/>
        <v>0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1"/>
        <v>0</v>
      </c>
      <c r="E72" s="22">
        <f t="shared" ca="1" si="11"/>
        <v>0</v>
      </c>
      <c r="F72" s="22">
        <f t="shared" ca="1" si="11"/>
        <v>0</v>
      </c>
      <c r="G72" s="22">
        <f t="shared" ca="1" si="11"/>
        <v>0</v>
      </c>
      <c r="H72" s="22">
        <f t="shared" ca="1" si="11"/>
        <v>0</v>
      </c>
      <c r="I72" s="22">
        <f t="shared" ca="1" si="11"/>
        <v>0</v>
      </c>
      <c r="J72" s="22">
        <f t="shared" ca="1" si="11"/>
        <v>0</v>
      </c>
      <c r="K72" s="23">
        <f t="shared" ca="1" si="10"/>
        <v>0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1"/>
        <v>0</v>
      </c>
      <c r="E73" s="22">
        <f t="shared" ca="1" si="11"/>
        <v>0</v>
      </c>
      <c r="F73" s="22">
        <f t="shared" ca="1" si="11"/>
        <v>0</v>
      </c>
      <c r="G73" s="22">
        <f t="shared" ca="1" si="11"/>
        <v>0</v>
      </c>
      <c r="H73" s="22">
        <f t="shared" ca="1" si="11"/>
        <v>0</v>
      </c>
      <c r="I73" s="22">
        <f t="shared" ca="1" si="11"/>
        <v>0</v>
      </c>
      <c r="J73" s="22">
        <f t="shared" ca="1" si="11"/>
        <v>0</v>
      </c>
      <c r="K73" s="23">
        <f t="shared" ca="1" si="10"/>
        <v>0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1"/>
        <v>0</v>
      </c>
      <c r="E74" s="22">
        <f t="shared" ca="1" si="11"/>
        <v>0</v>
      </c>
      <c r="F74" s="22">
        <f t="shared" ca="1" si="11"/>
        <v>0</v>
      </c>
      <c r="G74" s="22">
        <f t="shared" ca="1" si="11"/>
        <v>0</v>
      </c>
      <c r="H74" s="22">
        <f t="shared" ca="1" si="11"/>
        <v>0</v>
      </c>
      <c r="I74" s="22">
        <f t="shared" ca="1" si="11"/>
        <v>0</v>
      </c>
      <c r="J74" s="22">
        <f t="shared" ca="1" si="11"/>
        <v>0</v>
      </c>
      <c r="K74" s="23">
        <f t="shared" ca="1" si="10"/>
        <v>0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1"/>
        <v>0</v>
      </c>
      <c r="E75" s="22">
        <f t="shared" ca="1" si="11"/>
        <v>0</v>
      </c>
      <c r="F75" s="22">
        <f t="shared" ca="1" si="11"/>
        <v>0</v>
      </c>
      <c r="G75" s="22">
        <f t="shared" ca="1" si="11"/>
        <v>0</v>
      </c>
      <c r="H75" s="22">
        <f t="shared" ca="1" si="11"/>
        <v>0</v>
      </c>
      <c r="I75" s="22">
        <f t="shared" ca="1" si="11"/>
        <v>0</v>
      </c>
      <c r="J75" s="22">
        <f t="shared" ca="1" si="11"/>
        <v>0</v>
      </c>
      <c r="K75" s="23">
        <f t="shared" ca="1" si="10"/>
        <v>0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1"/>
        <v>0</v>
      </c>
      <c r="E76" s="22">
        <f t="shared" ca="1" si="11"/>
        <v>0</v>
      </c>
      <c r="F76" s="22">
        <f t="shared" ca="1" si="11"/>
        <v>0</v>
      </c>
      <c r="G76" s="22">
        <f t="shared" ca="1" si="11"/>
        <v>0</v>
      </c>
      <c r="H76" s="22">
        <f t="shared" ca="1" si="11"/>
        <v>0</v>
      </c>
      <c r="I76" s="22">
        <f t="shared" ca="1" si="11"/>
        <v>0</v>
      </c>
      <c r="J76" s="22">
        <f t="shared" ca="1" si="11"/>
        <v>0</v>
      </c>
      <c r="K76" s="23">
        <f t="shared" ca="1" si="10"/>
        <v>0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K77" ca="1" si="12">SUMIF($C$7:$C$76,"HD",D$7:D$76)</f>
        <v>1465899.42</v>
      </c>
      <c r="E77" s="57">
        <f t="shared" ca="1" si="12"/>
        <v>50253017.620000005</v>
      </c>
      <c r="F77" s="57">
        <f t="shared" ca="1" si="12"/>
        <v>1495733225.6999998</v>
      </c>
      <c r="G77" s="57">
        <f t="shared" ca="1" si="12"/>
        <v>8398541.5999999996</v>
      </c>
      <c r="H77" s="57">
        <f t="shared" ca="1" si="12"/>
        <v>374482736.53000003</v>
      </c>
      <c r="I77" s="57">
        <f t="shared" ca="1" si="12"/>
        <v>6430243.1899999995</v>
      </c>
      <c r="J77" s="57">
        <f t="shared" ca="1" si="12"/>
        <v>50363622.719999999</v>
      </c>
      <c r="K77" s="57">
        <f t="shared" ca="1" si="12"/>
        <v>1987127286.7800002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t="shared" ref="D78:K78" ca="1" si="13">SUMIF($C$7:$C$76,"H",D$7:D$76)+SUMIF($C$7:$C$76,"E",D$7:D$76)</f>
        <v>0</v>
      </c>
      <c r="E78" s="57">
        <f t="shared" ca="1" si="13"/>
        <v>0</v>
      </c>
      <c r="F78" s="57">
        <f t="shared" ca="1" si="13"/>
        <v>0</v>
      </c>
      <c r="G78" s="57">
        <f t="shared" ca="1" si="13"/>
        <v>0</v>
      </c>
      <c r="H78" s="57">
        <f t="shared" ca="1" si="13"/>
        <v>0</v>
      </c>
      <c r="I78" s="57">
        <f t="shared" ca="1" si="13"/>
        <v>0</v>
      </c>
      <c r="J78" s="57">
        <f t="shared" ca="1" si="13"/>
        <v>0</v>
      </c>
      <c r="K78" s="57">
        <f t="shared" ca="1" si="13"/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J79" ca="1" si="14">D77+D78</f>
        <v>1465899.42</v>
      </c>
      <c r="E79" s="57">
        <f t="shared" ca="1" si="14"/>
        <v>50253017.620000005</v>
      </c>
      <c r="F79" s="57">
        <f t="shared" ca="1" si="14"/>
        <v>1495733225.6999998</v>
      </c>
      <c r="G79" s="57">
        <f t="shared" ca="1" si="14"/>
        <v>8398541.5999999996</v>
      </c>
      <c r="H79" s="57">
        <f t="shared" ca="1" si="14"/>
        <v>374482736.53000003</v>
      </c>
      <c r="I79" s="57">
        <f t="shared" ca="1" si="14"/>
        <v>6430243.1899999995</v>
      </c>
      <c r="J79" s="57">
        <f t="shared" ca="1" si="14"/>
        <v>50363622.719999999</v>
      </c>
      <c r="K79" s="57">
        <f ca="1">K77+K78</f>
        <v>1987127286.7800002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D4AB4DF2-D568-448D-B177-11C44F1F5498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C167-6993-4892-8108-8E1916A34927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8" width="15.7109375" style="3" customWidth="1"/>
    <col min="9" max="9" width="4" style="3" customWidth="1"/>
    <col min="10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351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765</v>
      </c>
      <c r="E5" s="10">
        <v>766</v>
      </c>
      <c r="F5" s="10">
        <v>767</v>
      </c>
      <c r="G5" s="10">
        <v>768</v>
      </c>
      <c r="H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58</v>
      </c>
      <c r="E6" s="72" t="s">
        <v>59</v>
      </c>
      <c r="F6" s="72" t="s">
        <v>60</v>
      </c>
      <c r="G6" s="72" t="s">
        <v>61</v>
      </c>
      <c r="H6" s="71" t="s">
        <v>352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G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3">
        <f t="shared" ref="H7:H22" ca="1" si="1">+SUM(D7:G7)</f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78932561.279999971</v>
      </c>
      <c r="E8" s="22">
        <f t="shared" ca="1" si="0"/>
        <v>59819.100000000093</v>
      </c>
      <c r="F8" s="22">
        <f t="shared" ca="1" si="0"/>
        <v>1634250.8800000008</v>
      </c>
      <c r="G8" s="22">
        <f t="shared" ca="1" si="0"/>
        <v>13534459.440000013</v>
      </c>
      <c r="H8" s="23">
        <f t="shared" ca="1" si="1"/>
        <v>94161090.699999973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117991.19</v>
      </c>
      <c r="E9" s="22">
        <f t="shared" ca="1" si="0"/>
        <v>11246884.42</v>
      </c>
      <c r="F9" s="22">
        <f t="shared" ca="1" si="0"/>
        <v>9622345.9399999976</v>
      </c>
      <c r="G9" s="22">
        <f t="shared" ca="1" si="0"/>
        <v>468381.83999999985</v>
      </c>
      <c r="H9" s="23">
        <f t="shared" ca="1" si="1"/>
        <v>21455603.389999997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3177444.19</v>
      </c>
      <c r="E10" s="22">
        <f t="shared" ca="1" si="0"/>
        <v>-294665.21999999997</v>
      </c>
      <c r="F10" s="22">
        <f t="shared" ca="1" si="0"/>
        <v>16950086.899999999</v>
      </c>
      <c r="G10" s="22">
        <f t="shared" ca="1" si="0"/>
        <v>2902170.84</v>
      </c>
      <c r="H10" s="23">
        <f t="shared" ca="1" si="1"/>
        <v>22735036.709999997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-219591.12</v>
      </c>
      <c r="E11" s="22">
        <f t="shared" ca="1" si="0"/>
        <v>0</v>
      </c>
      <c r="F11" s="22">
        <f t="shared" ca="1" si="0"/>
        <v>0</v>
      </c>
      <c r="G11" s="22">
        <f t="shared" ca="1" si="0"/>
        <v>24778.21</v>
      </c>
      <c r="H11" s="23">
        <f t="shared" ca="1" si="1"/>
        <v>-194812.91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3">
        <f t="shared" ca="1" si="1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1881512.24</v>
      </c>
      <c r="E13" s="22">
        <f t="shared" ca="1" si="0"/>
        <v>0</v>
      </c>
      <c r="F13" s="22">
        <f t="shared" ca="1" si="0"/>
        <v>2739867.18</v>
      </c>
      <c r="G13" s="22">
        <f t="shared" ca="1" si="0"/>
        <v>1965627.09</v>
      </c>
      <c r="H13" s="23">
        <f t="shared" ca="1" si="1"/>
        <v>6587006.5099999998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1264590.3900000001</v>
      </c>
      <c r="E14" s="22">
        <f t="shared" ca="1" si="0"/>
        <v>0</v>
      </c>
      <c r="F14" s="22">
        <f t="shared" ca="1" si="0"/>
        <v>107517.12</v>
      </c>
      <c r="G14" s="22">
        <f t="shared" ca="1" si="0"/>
        <v>683607.57000000007</v>
      </c>
      <c r="H14" s="23">
        <f t="shared" ca="1" si="1"/>
        <v>2055715.0800000003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21176312.352380954</v>
      </c>
      <c r="E15" s="22">
        <f t="shared" ca="1" si="0"/>
        <v>0</v>
      </c>
      <c r="F15" s="22">
        <f t="shared" ca="1" si="0"/>
        <v>0</v>
      </c>
      <c r="G15" s="22">
        <f t="shared" ca="1" si="0"/>
        <v>689059882.69523823</v>
      </c>
      <c r="H15" s="23">
        <f t="shared" ca="1" si="1"/>
        <v>710236195.04761922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3">
        <f t="shared" ca="1" si="1"/>
        <v>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5942740</v>
      </c>
      <c r="E17" s="22">
        <f t="shared" ca="1" si="0"/>
        <v>0</v>
      </c>
      <c r="F17" s="22">
        <f t="shared" ca="1" si="0"/>
        <v>3222712</v>
      </c>
      <c r="G17" s="22">
        <f t="shared" ca="1" si="0"/>
        <v>794367</v>
      </c>
      <c r="H17" s="23">
        <f t="shared" ca="1" si="1"/>
        <v>9959819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345.85</v>
      </c>
      <c r="E18" s="22">
        <f t="shared" ca="1" si="0"/>
        <v>0</v>
      </c>
      <c r="F18" s="22">
        <f t="shared" ca="1" si="0"/>
        <v>101645.11999999998</v>
      </c>
      <c r="G18" s="22">
        <f t="shared" ca="1" si="0"/>
        <v>151.51</v>
      </c>
      <c r="H18" s="23">
        <f t="shared" ca="1" si="1"/>
        <v>102142.47999999998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3">
        <f t="shared" ca="1" si="1"/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13121.169999999998</v>
      </c>
      <c r="E20" s="22">
        <f t="shared" ca="1" si="0"/>
        <v>0</v>
      </c>
      <c r="F20" s="22">
        <f t="shared" ca="1" si="0"/>
        <v>1441312.57</v>
      </c>
      <c r="G20" s="22">
        <f t="shared" ca="1" si="0"/>
        <v>161869.51</v>
      </c>
      <c r="H20" s="23">
        <f t="shared" ca="1" si="1"/>
        <v>1616303.25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38793.96</v>
      </c>
      <c r="E21" s="22">
        <f t="shared" ca="1" si="0"/>
        <v>0</v>
      </c>
      <c r="F21" s="22">
        <f t="shared" ca="1" si="0"/>
        <v>7341.51</v>
      </c>
      <c r="G21" s="22">
        <f t="shared" ca="1" si="0"/>
        <v>84650.66</v>
      </c>
      <c r="H21" s="23">
        <f t="shared" ca="1" si="1"/>
        <v>130786.13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853274</v>
      </c>
      <c r="E22" s="22">
        <f t="shared" ca="1" si="0"/>
        <v>461187</v>
      </c>
      <c r="F22" s="22">
        <f t="shared" ca="1" si="0"/>
        <v>1931979.32</v>
      </c>
      <c r="G22" s="22">
        <f t="shared" ca="1" si="0"/>
        <v>12177873.33</v>
      </c>
      <c r="H22" s="23">
        <f t="shared" ca="1" si="1"/>
        <v>15424313.65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G38" ca="1" si="2">IFERROR(INDIRECT("'"&amp;$B$2&amp;"'!"&amp;ADDRESS(MATCH($B23,INDIRECT("'"&amp;$B$2&amp;"'!$B$1:$B$1095"),0),MATCH(D$5,INDIRECT("'"&amp;$B$2&amp;"'!5:5"),0))),0)</f>
        <v>7496294.1999999899</v>
      </c>
      <c r="E23" s="22">
        <f t="shared" ca="1" si="2"/>
        <v>1236277.4399999904</v>
      </c>
      <c r="F23" s="22">
        <f t="shared" ca="1" si="2"/>
        <v>2850989.37</v>
      </c>
      <c r="G23" s="22">
        <f t="shared" ca="1" si="2"/>
        <v>577745.23</v>
      </c>
      <c r="H23" s="23">
        <f ca="1">+SUM(D23:G23)</f>
        <v>12161306.23999998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4047254.91</v>
      </c>
      <c r="E24" s="22">
        <f t="shared" ca="1" si="2"/>
        <v>0</v>
      </c>
      <c r="F24" s="22">
        <f t="shared" ca="1" si="2"/>
        <v>1189982.93</v>
      </c>
      <c r="G24" s="22">
        <f t="shared" ca="1" si="2"/>
        <v>4593213.1099998197</v>
      </c>
      <c r="H24" s="23">
        <f ca="1">+SUM(D24:G24)</f>
        <v>9830450.9499998204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2114.27</v>
      </c>
      <c r="E25" s="22">
        <f t="shared" ca="1" si="2"/>
        <v>0</v>
      </c>
      <c r="F25" s="22">
        <f t="shared" ca="1" si="2"/>
        <v>0</v>
      </c>
      <c r="G25" s="22">
        <f t="shared" ca="1" si="2"/>
        <v>5219.13</v>
      </c>
      <c r="H25" s="23">
        <f t="shared" ref="H25:H46" ca="1" si="3">+SUM(D25:G25)</f>
        <v>7333.4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123817.965</v>
      </c>
      <c r="E26" s="22">
        <f t="shared" ca="1" si="2"/>
        <v>70087.691999999995</v>
      </c>
      <c r="F26" s="22">
        <f t="shared" ca="1" si="2"/>
        <v>2237688.89</v>
      </c>
      <c r="G26" s="22">
        <f t="shared" ca="1" si="2"/>
        <v>887219.34600000002</v>
      </c>
      <c r="H26" s="23">
        <f t="shared" ca="1" si="3"/>
        <v>3318813.8930000002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0.04</v>
      </c>
      <c r="E27" s="22">
        <f t="shared" ca="1" si="2"/>
        <v>0</v>
      </c>
      <c r="F27" s="22">
        <f t="shared" ca="1" si="2"/>
        <v>0</v>
      </c>
      <c r="G27" s="22">
        <f t="shared" ca="1" si="2"/>
        <v>62.259999999999991</v>
      </c>
      <c r="H27" s="23">
        <f t="shared" ca="1" si="3"/>
        <v>62.29999999999999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107.91</v>
      </c>
      <c r="E28" s="22">
        <f t="shared" ca="1" si="2"/>
        <v>0</v>
      </c>
      <c r="F28" s="22">
        <f t="shared" ca="1" si="2"/>
        <v>2379609.85</v>
      </c>
      <c r="G28" s="22">
        <f t="shared" ca="1" si="2"/>
        <v>226.5</v>
      </c>
      <c r="H28" s="23">
        <f t="shared" ca="1" si="3"/>
        <v>2379944.2600000002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1970668.2550000004</v>
      </c>
      <c r="E29" s="22">
        <f t="shared" ca="1" si="2"/>
        <v>240420.12000000002</v>
      </c>
      <c r="F29" s="22">
        <f t="shared" ca="1" si="2"/>
        <v>549367.1</v>
      </c>
      <c r="G29" s="22">
        <f t="shared" ca="1" si="2"/>
        <v>338539.56520000001</v>
      </c>
      <c r="H29" s="23">
        <f t="shared" ca="1" si="3"/>
        <v>3098995.0402000006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399383.88000000006</v>
      </c>
      <c r="E30" s="22">
        <f t="shared" ca="1" si="2"/>
        <v>9088.76</v>
      </c>
      <c r="F30" s="22">
        <f t="shared" ca="1" si="2"/>
        <v>1470839.6299999997</v>
      </c>
      <c r="G30" s="22">
        <f t="shared" ca="1" si="2"/>
        <v>501628.94999999995</v>
      </c>
      <c r="H30" s="23">
        <f t="shared" ca="1" si="3"/>
        <v>2380941.2199999997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390749.34013800003</v>
      </c>
      <c r="E31" s="22">
        <f t="shared" ca="1" si="2"/>
        <v>9684709.2971899994</v>
      </c>
      <c r="F31" s="22">
        <f t="shared" ca="1" si="2"/>
        <v>4545210.6684389999</v>
      </c>
      <c r="G31" s="22">
        <f t="shared" ca="1" si="2"/>
        <v>985688.36324700003</v>
      </c>
      <c r="H31" s="23">
        <f t="shared" ca="1" si="3"/>
        <v>15606357.669013999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-100718.48999999987</v>
      </c>
      <c r="E32" s="22">
        <f t="shared" ca="1" si="2"/>
        <v>0</v>
      </c>
      <c r="F32" s="22">
        <f t="shared" ca="1" si="2"/>
        <v>322.27999999999997</v>
      </c>
      <c r="G32" s="22">
        <f t="shared" ca="1" si="2"/>
        <v>-12152.549999999996</v>
      </c>
      <c r="H32" s="23">
        <f t="shared" ca="1" si="3"/>
        <v>-112548.75999999986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21119</v>
      </c>
      <c r="E33" s="22">
        <f t="shared" ca="1" si="2"/>
        <v>0</v>
      </c>
      <c r="F33" s="22">
        <f t="shared" ca="1" si="2"/>
        <v>0</v>
      </c>
      <c r="G33" s="22">
        <f t="shared" ca="1" si="2"/>
        <v>-124.13999999999996</v>
      </c>
      <c r="H33" s="23">
        <f t="shared" ca="1" si="3"/>
        <v>20994.86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192009.84</v>
      </c>
      <c r="E34" s="22">
        <f t="shared" ca="1" si="2"/>
        <v>0</v>
      </c>
      <c r="F34" s="22">
        <f t="shared" ca="1" si="2"/>
        <v>0</v>
      </c>
      <c r="G34" s="22">
        <f t="shared" ca="1" si="2"/>
        <v>672525408.71610498</v>
      </c>
      <c r="H34" s="23">
        <f t="shared" ca="1" si="3"/>
        <v>672717418.55610502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9871</v>
      </c>
      <c r="E35" s="22">
        <f t="shared" ca="1" si="2"/>
        <v>0</v>
      </c>
      <c r="F35" s="22">
        <f t="shared" ca="1" si="2"/>
        <v>510635</v>
      </c>
      <c r="G35" s="22">
        <f t="shared" ca="1" si="2"/>
        <v>1374</v>
      </c>
      <c r="H35" s="23">
        <f t="shared" ca="1" si="3"/>
        <v>521880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2">
        <f t="shared" ca="1" si="2"/>
        <v>0</v>
      </c>
      <c r="G36" s="22">
        <f t="shared" ca="1" si="2"/>
        <v>0</v>
      </c>
      <c r="H36" s="23">
        <f t="shared" ca="1" si="3"/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18573290.550000001</v>
      </c>
      <c r="E37" s="22">
        <f t="shared" ca="1" si="2"/>
        <v>2773484.04</v>
      </c>
      <c r="F37" s="22">
        <f t="shared" ca="1" si="2"/>
        <v>353282.8</v>
      </c>
      <c r="G37" s="22">
        <f t="shared" ca="1" si="2"/>
        <v>1683335.73</v>
      </c>
      <c r="H37" s="23">
        <f t="shared" ca="1" si="3"/>
        <v>23383393.120000001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2">
        <f t="shared" ca="1" si="2"/>
        <v>0</v>
      </c>
      <c r="G38" s="22">
        <f t="shared" ca="1" si="2"/>
        <v>0</v>
      </c>
      <c r="H38" s="23">
        <f t="shared" ca="1" si="3"/>
        <v>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G54" ca="1" si="4">IFERROR(INDIRECT("'"&amp;$B$2&amp;"'!"&amp;ADDRESS(MATCH($B39,INDIRECT("'"&amp;$B$2&amp;"'!$B$1:$B$1095"),0),MATCH(D$5,INDIRECT("'"&amp;$B$2&amp;"'!5:5"),0))),0)</f>
        <v>24831.21</v>
      </c>
      <c r="E39" s="22">
        <f t="shared" ca="1" si="4"/>
        <v>0</v>
      </c>
      <c r="F39" s="22">
        <f t="shared" ca="1" si="4"/>
        <v>0</v>
      </c>
      <c r="G39" s="22">
        <f t="shared" ca="1" si="4"/>
        <v>4932.21</v>
      </c>
      <c r="H39" s="23">
        <f t="shared" ca="1" si="3"/>
        <v>29763.42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6027.26</v>
      </c>
      <c r="E40" s="22">
        <f t="shared" ca="1" si="4"/>
        <v>0</v>
      </c>
      <c r="F40" s="22">
        <f t="shared" ca="1" si="4"/>
        <v>567364.79</v>
      </c>
      <c r="G40" s="22">
        <f t="shared" ca="1" si="4"/>
        <v>1734.56</v>
      </c>
      <c r="H40" s="23">
        <f t="shared" ca="1" si="3"/>
        <v>575126.6100000001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2">
        <f t="shared" ca="1" si="4"/>
        <v>0</v>
      </c>
      <c r="G41" s="22">
        <f t="shared" ca="1" si="4"/>
        <v>0</v>
      </c>
      <c r="H41" s="23">
        <f t="shared" ca="1" si="3"/>
        <v>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3750</v>
      </c>
      <c r="E42" s="22">
        <f t="shared" ca="1" si="4"/>
        <v>0</v>
      </c>
      <c r="F42" s="22">
        <f t="shared" ca="1" si="4"/>
        <v>0</v>
      </c>
      <c r="G42" s="22">
        <f t="shared" ca="1" si="4"/>
        <v>1068.78</v>
      </c>
      <c r="H42" s="23">
        <f t="shared" ca="1" si="3"/>
        <v>4818.78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109.72</v>
      </c>
      <c r="E43" s="22">
        <f t="shared" ca="1" si="4"/>
        <v>0</v>
      </c>
      <c r="F43" s="22">
        <f t="shared" ca="1" si="4"/>
        <v>0</v>
      </c>
      <c r="G43" s="22">
        <f t="shared" ca="1" si="4"/>
        <v>488.88</v>
      </c>
      <c r="H43" s="23">
        <f t="shared" ca="1" si="3"/>
        <v>598.6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2">
        <f t="shared" ca="1" si="4"/>
        <v>0</v>
      </c>
      <c r="G44" s="22">
        <f t="shared" ca="1" si="4"/>
        <v>0</v>
      </c>
      <c r="H44" s="23">
        <f t="shared" ca="1" si="3"/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1050</v>
      </c>
      <c r="E45" s="22">
        <f t="shared" ca="1" si="4"/>
        <v>0</v>
      </c>
      <c r="F45" s="22">
        <f t="shared" ca="1" si="4"/>
        <v>0</v>
      </c>
      <c r="G45" s="22">
        <f t="shared" ca="1" si="4"/>
        <v>262.8</v>
      </c>
      <c r="H45" s="23">
        <f t="shared" ca="1" si="3"/>
        <v>1312.8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2020.3799999999974</v>
      </c>
      <c r="E46" s="22">
        <f t="shared" ca="1" si="4"/>
        <v>0</v>
      </c>
      <c r="F46" s="22">
        <f t="shared" ca="1" si="4"/>
        <v>246966.35</v>
      </c>
      <c r="G46" s="22">
        <f t="shared" ca="1" si="4"/>
        <v>150</v>
      </c>
      <c r="H46" s="23">
        <f t="shared" ca="1" si="3"/>
        <v>249136.73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2">
        <f t="shared" ca="1" si="4"/>
        <v>0</v>
      </c>
      <c r="G47" s="22">
        <f t="shared" ca="1" si="4"/>
        <v>0</v>
      </c>
      <c r="H47" s="23">
        <f t="shared" ref="H47:H60" ca="1" si="5">+SUM(D47:G47)</f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2">
        <f t="shared" ca="1" si="4"/>
        <v>0</v>
      </c>
      <c r="G48" s="22">
        <f t="shared" ca="1" si="4"/>
        <v>0</v>
      </c>
      <c r="H48" s="23">
        <f t="shared" ca="1" si="5"/>
        <v>0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105000</v>
      </c>
      <c r="E49" s="22">
        <f t="shared" ca="1" si="4"/>
        <v>0</v>
      </c>
      <c r="F49" s="22">
        <f t="shared" ca="1" si="4"/>
        <v>0</v>
      </c>
      <c r="G49" s="22">
        <f t="shared" ca="1" si="4"/>
        <v>7241.48</v>
      </c>
      <c r="H49" s="23">
        <f t="shared" ca="1" si="5"/>
        <v>112241.48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2">
        <f t="shared" ca="1" si="4"/>
        <v>0</v>
      </c>
      <c r="G50" s="22">
        <f t="shared" ca="1" si="4"/>
        <v>0</v>
      </c>
      <c r="H50" s="23">
        <f t="shared" ca="1" si="5"/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2">
        <f t="shared" ca="1" si="4"/>
        <v>0</v>
      </c>
      <c r="G51" s="22">
        <f t="shared" ca="1" si="4"/>
        <v>0</v>
      </c>
      <c r="H51" s="23">
        <f t="shared" ca="1" si="5"/>
        <v>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1181</v>
      </c>
      <c r="E52" s="22">
        <f t="shared" ca="1" si="4"/>
        <v>0</v>
      </c>
      <c r="F52" s="22">
        <f t="shared" ca="1" si="4"/>
        <v>5568</v>
      </c>
      <c r="G52" s="22">
        <f t="shared" ca="1" si="4"/>
        <v>70005431</v>
      </c>
      <c r="H52" s="23">
        <f t="shared" ref="H52" ca="1" si="6">+SUM(D52:G52)</f>
        <v>70012180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2">
        <f t="shared" ca="1" si="4"/>
        <v>0</v>
      </c>
      <c r="G53" s="22">
        <f t="shared" ca="1" si="4"/>
        <v>38334233.010000005</v>
      </c>
      <c r="H53" s="23">
        <f t="shared" ref="H53:H56" ca="1" si="7">+SUM(D53:G53)</f>
        <v>38334233.010000005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2">
        <f t="shared" ca="1" si="4"/>
        <v>0</v>
      </c>
      <c r="G54" s="22">
        <f t="shared" ca="1" si="4"/>
        <v>0</v>
      </c>
      <c r="H54" s="23">
        <f t="shared" ca="1" si="7"/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G70" ca="1" si="8">IFERROR(INDIRECT("'"&amp;$B$2&amp;"'!"&amp;ADDRESS(MATCH($B55,INDIRECT("'"&amp;$B$2&amp;"'!$B$1:$B$1095"),0),MATCH(D$5,INDIRECT("'"&amp;$B$2&amp;"'!5:5"),0))),0)</f>
        <v>0</v>
      </c>
      <c r="E55" s="22">
        <f t="shared" ca="1" si="8"/>
        <v>0</v>
      </c>
      <c r="F55" s="22">
        <f t="shared" ca="1" si="8"/>
        <v>0</v>
      </c>
      <c r="G55" s="22">
        <f t="shared" ca="1" si="8"/>
        <v>0</v>
      </c>
      <c r="H55" s="23">
        <f t="shared" ca="1" si="7"/>
        <v>0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8"/>
        <v>0</v>
      </c>
      <c r="E56" s="22">
        <f t="shared" ca="1" si="8"/>
        <v>0</v>
      </c>
      <c r="F56" s="22">
        <f t="shared" ca="1" si="8"/>
        <v>0</v>
      </c>
      <c r="G56" s="22">
        <f t="shared" ca="1" si="8"/>
        <v>0</v>
      </c>
      <c r="H56" s="23">
        <f t="shared" ca="1" si="7"/>
        <v>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8"/>
        <v>0</v>
      </c>
      <c r="E57" s="22">
        <f t="shared" ca="1" si="8"/>
        <v>0</v>
      </c>
      <c r="F57" s="22">
        <f t="shared" ca="1" si="8"/>
        <v>0</v>
      </c>
      <c r="G57" s="22">
        <f t="shared" ca="1" si="8"/>
        <v>0</v>
      </c>
      <c r="H57" s="23">
        <f t="shared" ca="1" si="5"/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8"/>
        <v>0</v>
      </c>
      <c r="E58" s="22">
        <f t="shared" ca="1" si="8"/>
        <v>0</v>
      </c>
      <c r="F58" s="22">
        <f t="shared" ca="1" si="8"/>
        <v>0</v>
      </c>
      <c r="G58" s="22">
        <f t="shared" ca="1" si="8"/>
        <v>0</v>
      </c>
      <c r="H58" s="23">
        <f t="shared" ca="1" si="5"/>
        <v>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8"/>
        <v>0</v>
      </c>
      <c r="E59" s="22">
        <f t="shared" ca="1" si="8"/>
        <v>0</v>
      </c>
      <c r="F59" s="22">
        <f t="shared" ca="1" si="8"/>
        <v>0</v>
      </c>
      <c r="G59" s="22">
        <f t="shared" ca="1" si="8"/>
        <v>0</v>
      </c>
      <c r="H59" s="23">
        <f t="shared" ca="1" si="5"/>
        <v>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8"/>
        <v>0</v>
      </c>
      <c r="E60" s="22">
        <f t="shared" ca="1" si="8"/>
        <v>0</v>
      </c>
      <c r="F60" s="22">
        <f t="shared" ca="1" si="8"/>
        <v>0</v>
      </c>
      <c r="G60" s="22">
        <f t="shared" ca="1" si="8"/>
        <v>0</v>
      </c>
      <c r="H60" s="23">
        <f t="shared" ca="1" si="5"/>
        <v>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8"/>
        <v>0</v>
      </c>
      <c r="E61" s="22">
        <f t="shared" ca="1" si="8"/>
        <v>0</v>
      </c>
      <c r="F61" s="22">
        <f t="shared" ca="1" si="8"/>
        <v>0</v>
      </c>
      <c r="G61" s="22">
        <f t="shared" ca="1" si="8"/>
        <v>0</v>
      </c>
      <c r="H61" s="23">
        <f t="shared" ref="H61" ca="1" si="9">+SUM(D61:G61)</f>
        <v>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8"/>
        <v>0</v>
      </c>
      <c r="E62" s="22">
        <f t="shared" ca="1" si="8"/>
        <v>0</v>
      </c>
      <c r="F62" s="22">
        <f t="shared" ca="1" si="8"/>
        <v>0</v>
      </c>
      <c r="G62" s="22">
        <f t="shared" ca="1" si="8"/>
        <v>0</v>
      </c>
      <c r="H62" s="23">
        <f t="shared" ref="H62:H76" ca="1" si="10">+SUM(D62:G62)</f>
        <v>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8"/>
        <v>0</v>
      </c>
      <c r="E63" s="22">
        <f t="shared" ca="1" si="8"/>
        <v>0</v>
      </c>
      <c r="F63" s="22">
        <f t="shared" ca="1" si="8"/>
        <v>0</v>
      </c>
      <c r="G63" s="22">
        <f t="shared" ca="1" si="8"/>
        <v>0</v>
      </c>
      <c r="H63" s="23">
        <f t="shared" ca="1" si="10"/>
        <v>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8"/>
        <v>0</v>
      </c>
      <c r="E64" s="22">
        <f t="shared" ca="1" si="8"/>
        <v>0</v>
      </c>
      <c r="F64" s="22">
        <f t="shared" ca="1" si="8"/>
        <v>0</v>
      </c>
      <c r="G64" s="22">
        <f t="shared" ca="1" si="8"/>
        <v>0</v>
      </c>
      <c r="H64" s="23">
        <f t="shared" ca="1" si="10"/>
        <v>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8"/>
        <v>0</v>
      </c>
      <c r="E65" s="22">
        <f t="shared" ca="1" si="8"/>
        <v>0</v>
      </c>
      <c r="F65" s="22">
        <f t="shared" ca="1" si="8"/>
        <v>0</v>
      </c>
      <c r="G65" s="22">
        <f t="shared" ca="1" si="8"/>
        <v>0</v>
      </c>
      <c r="H65" s="23">
        <f t="shared" ca="1" si="10"/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8"/>
        <v>0</v>
      </c>
      <c r="E66" s="22">
        <f t="shared" ca="1" si="8"/>
        <v>0</v>
      </c>
      <c r="F66" s="22">
        <f t="shared" ca="1" si="8"/>
        <v>0</v>
      </c>
      <c r="G66" s="22">
        <f t="shared" ca="1" si="8"/>
        <v>0</v>
      </c>
      <c r="H66" s="23">
        <f t="shared" ca="1" si="10"/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8"/>
        <v>0</v>
      </c>
      <c r="E67" s="22">
        <f t="shared" ca="1" si="8"/>
        <v>0</v>
      </c>
      <c r="F67" s="22">
        <f t="shared" ca="1" si="8"/>
        <v>0</v>
      </c>
      <c r="G67" s="22">
        <f t="shared" ca="1" si="8"/>
        <v>0</v>
      </c>
      <c r="H67" s="23">
        <f t="shared" ca="1" si="10"/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8"/>
        <v>0</v>
      </c>
      <c r="E68" s="22">
        <f t="shared" ca="1" si="8"/>
        <v>0</v>
      </c>
      <c r="F68" s="22">
        <f t="shared" ca="1" si="8"/>
        <v>0</v>
      </c>
      <c r="G68" s="22">
        <f t="shared" ca="1" si="8"/>
        <v>0</v>
      </c>
      <c r="H68" s="23">
        <f t="shared" ca="1" si="10"/>
        <v>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8"/>
        <v>0</v>
      </c>
      <c r="E69" s="22">
        <f t="shared" ca="1" si="8"/>
        <v>0</v>
      </c>
      <c r="F69" s="22">
        <f t="shared" ca="1" si="8"/>
        <v>0</v>
      </c>
      <c r="G69" s="22">
        <f t="shared" ca="1" si="8"/>
        <v>0</v>
      </c>
      <c r="H69" s="23">
        <f t="shared" ca="1" si="10"/>
        <v>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8"/>
        <v>0</v>
      </c>
      <c r="E70" s="22">
        <f t="shared" ca="1" si="8"/>
        <v>0</v>
      </c>
      <c r="F70" s="22">
        <f t="shared" ca="1" si="8"/>
        <v>0</v>
      </c>
      <c r="G70" s="22">
        <f t="shared" ca="1" si="8"/>
        <v>0</v>
      </c>
      <c r="H70" s="23">
        <f t="shared" ca="1" si="10"/>
        <v>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G76" ca="1" si="11">IFERROR(INDIRECT("'"&amp;$B$2&amp;"'!"&amp;ADDRESS(MATCH($B71,INDIRECT("'"&amp;$B$2&amp;"'!$B$1:$B$1095"),0),MATCH(D$5,INDIRECT("'"&amp;$B$2&amp;"'!5:5"),0))),0)</f>
        <v>0</v>
      </c>
      <c r="E71" s="22">
        <f t="shared" ca="1" si="11"/>
        <v>0</v>
      </c>
      <c r="F71" s="22">
        <f t="shared" ca="1" si="11"/>
        <v>0</v>
      </c>
      <c r="G71" s="22">
        <f t="shared" ca="1" si="11"/>
        <v>0</v>
      </c>
      <c r="H71" s="23">
        <f t="shared" ca="1" si="10"/>
        <v>0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1"/>
        <v>0</v>
      </c>
      <c r="E72" s="22">
        <f t="shared" ca="1" si="11"/>
        <v>0</v>
      </c>
      <c r="F72" s="22">
        <f t="shared" ca="1" si="11"/>
        <v>0</v>
      </c>
      <c r="G72" s="22">
        <f t="shared" ca="1" si="11"/>
        <v>0</v>
      </c>
      <c r="H72" s="23">
        <f t="shared" ca="1" si="10"/>
        <v>0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1"/>
        <v>0</v>
      </c>
      <c r="E73" s="22">
        <f t="shared" ca="1" si="11"/>
        <v>0</v>
      </c>
      <c r="F73" s="22">
        <f t="shared" ca="1" si="11"/>
        <v>0</v>
      </c>
      <c r="G73" s="22">
        <f t="shared" ca="1" si="11"/>
        <v>0</v>
      </c>
      <c r="H73" s="23">
        <f t="shared" ca="1" si="10"/>
        <v>0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1"/>
        <v>0</v>
      </c>
      <c r="E74" s="22">
        <f t="shared" ca="1" si="11"/>
        <v>0</v>
      </c>
      <c r="F74" s="22">
        <f t="shared" ca="1" si="11"/>
        <v>0</v>
      </c>
      <c r="G74" s="22">
        <f t="shared" ca="1" si="11"/>
        <v>0</v>
      </c>
      <c r="H74" s="23">
        <f t="shared" ca="1" si="10"/>
        <v>0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1"/>
        <v>0</v>
      </c>
      <c r="E75" s="22">
        <f t="shared" ca="1" si="11"/>
        <v>0</v>
      </c>
      <c r="F75" s="22">
        <f t="shared" ca="1" si="11"/>
        <v>0</v>
      </c>
      <c r="G75" s="22">
        <f t="shared" ca="1" si="11"/>
        <v>0</v>
      </c>
      <c r="H75" s="23">
        <f t="shared" ca="1" si="10"/>
        <v>0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1"/>
        <v>0</v>
      </c>
      <c r="E76" s="22">
        <f t="shared" ca="1" si="11"/>
        <v>0</v>
      </c>
      <c r="F76" s="22">
        <f t="shared" ca="1" si="11"/>
        <v>0</v>
      </c>
      <c r="G76" s="22">
        <f t="shared" ca="1" si="11"/>
        <v>0</v>
      </c>
      <c r="H76" s="23">
        <f t="shared" ca="1" si="10"/>
        <v>0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146449027.7425189</v>
      </c>
      <c r="E77" s="57">
        <f ca="1">SUMIF($C$7:$C$76,"HD",E$7:E$76)</f>
        <v>25487292.649189986</v>
      </c>
      <c r="F77" s="57">
        <f ca="1">SUMIF($C$7:$C$76,"HD",F$7:F$76)</f>
        <v>54666886.198438995</v>
      </c>
      <c r="G77" s="57">
        <f ca="1">SUMIF($C$7:$C$76,"HD",G$7:G$76)</f>
        <v>1512300746.6257901</v>
      </c>
      <c r="H77" s="57">
        <f ca="1">SUMIF($C$7:$C$76,"HD",H$7:H$76)</f>
        <v>1738903953.2159376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0</v>
      </c>
      <c r="F78" s="57">
        <f ca="1">SUMIF($C$7:$C$76,"H",F$7:F$76)+SUMIF($C$7:$C$76,"E",F$7:F$76)</f>
        <v>0</v>
      </c>
      <c r="G78" s="57">
        <f ca="1">SUMIF($C$7:$C$76,"H",G$7:G$76)+SUMIF($C$7:$C$76,"E",G$7:G$76)</f>
        <v>0</v>
      </c>
      <c r="H78" s="57">
        <f ca="1">SUMIF($C$7:$C$76,"H",H$7:H$76)+SUMIF($C$7:$C$76,"E",H$7:H$76)</f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146449027.7425189</v>
      </c>
      <c r="E79" s="57">
        <f ca="1">E77+E78</f>
        <v>25487292.649189986</v>
      </c>
      <c r="F79" s="57">
        <f ca="1">F77+F78</f>
        <v>54666886.198438995</v>
      </c>
      <c r="G79" s="57">
        <f ca="1">G77+G78</f>
        <v>1512300746.6257901</v>
      </c>
      <c r="H79" s="57">
        <f ca="1">H77+H78</f>
        <v>1738903953.2159376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776F0F73-EC63-4826-BFD7-F8DCF7DF0CC6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1FB10-50CA-4CAD-BD13-3055B1F692E4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6" width="15.7109375" style="3" customWidth="1"/>
    <col min="7" max="7" width="15.85546875" style="3" customWidth="1"/>
    <col min="8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317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790</v>
      </c>
      <c r="E5" s="10">
        <v>791</v>
      </c>
      <c r="F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125</v>
      </c>
      <c r="E6" s="72" t="s">
        <v>126</v>
      </c>
      <c r="F6" s="71" t="s">
        <v>317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E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3">
        <f t="shared" ref="F7:F22" ca="1" si="1">+SUM(D7:E7)</f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2">
        <f t="shared" ca="1" si="0"/>
        <v>0</v>
      </c>
      <c r="F8" s="23">
        <f t="shared" ca="1" si="1"/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0</v>
      </c>
      <c r="F9" s="23">
        <f t="shared" ca="1" si="1"/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22">
        <f t="shared" ca="1" si="0"/>
        <v>0</v>
      </c>
      <c r="F10" s="23">
        <f t="shared" ca="1" si="1"/>
        <v>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3">
        <f t="shared" ca="1" si="1"/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3">
        <f t="shared" ca="1" si="1"/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3">
        <f t="shared" ca="1" si="1"/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3">
        <f t="shared" ca="1" si="1"/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3">
        <f t="shared" ca="1" si="1"/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3">
        <f t="shared" ca="1" si="1"/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0</v>
      </c>
      <c r="F17" s="23">
        <f t="shared" ca="1" si="1"/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3">
        <f t="shared" ca="1" si="1"/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3">
        <f t="shared" ca="1" si="1"/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3">
        <f t="shared" ca="1" si="1"/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3">
        <f t="shared" ca="1" si="1"/>
        <v>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0</v>
      </c>
      <c r="F22" s="23">
        <f t="shared" ca="1" si="1"/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E38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0</v>
      </c>
      <c r="F23" s="23">
        <f ca="1">+SUM(D23:E23)</f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3">
        <f ca="1">+SUM(D24:E24)</f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3">
        <f t="shared" ref="F25:F46" ca="1" si="3">+SUM(D25:E25)</f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3">
        <f t="shared" ca="1" si="3"/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0</v>
      </c>
      <c r="F27" s="23">
        <f t="shared" ca="1" si="3"/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3">
        <f t="shared" ca="1" si="3"/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0</v>
      </c>
      <c r="F29" s="23">
        <f t="shared" ca="1" si="3"/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0</v>
      </c>
      <c r="E30" s="22">
        <f t="shared" ca="1" si="2"/>
        <v>0</v>
      </c>
      <c r="F30" s="23">
        <f t="shared" ca="1" si="3"/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0</v>
      </c>
      <c r="E31" s="22">
        <f t="shared" ca="1" si="2"/>
        <v>0</v>
      </c>
      <c r="F31" s="23">
        <f t="shared" ca="1" si="3"/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0</v>
      </c>
      <c r="E32" s="22">
        <f t="shared" ca="1" si="2"/>
        <v>0</v>
      </c>
      <c r="F32" s="23">
        <f t="shared" ca="1" si="3"/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0</v>
      </c>
      <c r="E33" s="22">
        <f t="shared" ca="1" si="2"/>
        <v>0</v>
      </c>
      <c r="F33" s="23">
        <f t="shared" ca="1" si="3"/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3">
        <f t="shared" ca="1" si="3"/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0</v>
      </c>
      <c r="F35" s="23">
        <f t="shared" ca="1" si="3"/>
        <v>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3">
        <f t="shared" ca="1" si="3"/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0</v>
      </c>
      <c r="E37" s="22">
        <f t="shared" ca="1" si="2"/>
        <v>0</v>
      </c>
      <c r="F37" s="23">
        <f t="shared" ca="1" si="3"/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3">
        <f t="shared" ca="1" si="3"/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E54" ca="1" si="4">IFERROR(INDIRECT("'"&amp;$B$2&amp;"'!"&amp;ADDRESS(MATCH($B39,INDIRECT("'"&amp;$B$2&amp;"'!$B$1:$B$1095"),0),MATCH(D$5,INDIRECT("'"&amp;$B$2&amp;"'!5:5"),0))),0)</f>
        <v>0</v>
      </c>
      <c r="E39" s="22">
        <f t="shared" ca="1" si="4"/>
        <v>0</v>
      </c>
      <c r="F39" s="23">
        <f t="shared" ca="1" si="3"/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3">
        <f t="shared" ca="1" si="3"/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3">
        <f t="shared" ca="1" si="3"/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0</v>
      </c>
      <c r="E42" s="22">
        <f t="shared" ca="1" si="4"/>
        <v>0</v>
      </c>
      <c r="F42" s="23">
        <f t="shared" ref="F42" ca="1" si="5">+SUM(D42:E42)</f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0</v>
      </c>
      <c r="F43" s="23">
        <f t="shared" ca="1" si="3"/>
        <v>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3">
        <f t="shared" ca="1" si="3"/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3">
        <f t="shared" ca="1" si="3"/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0</v>
      </c>
      <c r="E46" s="22">
        <f t="shared" ca="1" si="4"/>
        <v>0</v>
      </c>
      <c r="F46" s="23">
        <f t="shared" ca="1" si="3"/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3">
        <f t="shared" ref="F47:F60" ca="1" si="6">+SUM(D47:E47)</f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3">
        <f t="shared" ca="1" si="6"/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3">
        <f t="shared" ca="1" si="6"/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3">
        <f t="shared" ca="1" si="6"/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3">
        <f t="shared" ca="1" si="6"/>
        <v>0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3">
        <f t="shared" ref="F52" ca="1" si="7">+SUM(D52:E52)</f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3">
        <f t="shared" ref="F53:F55" ca="1" si="8">+SUM(D53:E53)</f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3">
        <f t="shared" ca="1" si="8"/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E70" ca="1" si="9">IFERROR(INDIRECT("'"&amp;$B$2&amp;"'!"&amp;ADDRESS(MATCH($B55,INDIRECT("'"&amp;$B$2&amp;"'!$B$1:$B$1095"),0),MATCH(D$5,INDIRECT("'"&amp;$B$2&amp;"'!5:5"),0))),0)</f>
        <v>0</v>
      </c>
      <c r="E55" s="22">
        <f t="shared" ca="1" si="9"/>
        <v>0</v>
      </c>
      <c r="F55" s="23">
        <f t="shared" ca="1" si="8"/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9"/>
        <v>0</v>
      </c>
      <c r="E56" s="22">
        <f t="shared" ca="1" si="9"/>
        <v>0</v>
      </c>
      <c r="F56" s="23">
        <f t="shared" ca="1" si="6"/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9"/>
        <v>0</v>
      </c>
      <c r="E57" s="22">
        <f t="shared" ca="1" si="9"/>
        <v>372587545.37612891</v>
      </c>
      <c r="F57" s="23">
        <f t="shared" ca="1" si="6"/>
        <v>372587545.37612891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9"/>
        <v>0</v>
      </c>
      <c r="E58" s="22">
        <f t="shared" ca="1" si="9"/>
        <v>23374.400000000001</v>
      </c>
      <c r="F58" s="23">
        <f t="shared" ca="1" si="6"/>
        <v>23374.400000000001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9"/>
        <v>0</v>
      </c>
      <c r="E59" s="22">
        <f t="shared" ca="1" si="9"/>
        <v>8252022.3600000003</v>
      </c>
      <c r="F59" s="23">
        <f t="shared" ca="1" si="6"/>
        <v>8252022.3600000003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9"/>
        <v>0</v>
      </c>
      <c r="E60" s="22">
        <f t="shared" ca="1" si="9"/>
        <v>3968446.4499999969</v>
      </c>
      <c r="F60" s="23">
        <f t="shared" ca="1" si="6"/>
        <v>3968446.4499999969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9"/>
        <v>0</v>
      </c>
      <c r="E61" s="22">
        <f t="shared" ca="1" si="9"/>
        <v>17872015.43</v>
      </c>
      <c r="F61" s="23">
        <f t="shared" ref="F61" ca="1" si="10">+SUM(D61:E61)</f>
        <v>17872015.43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9"/>
        <v>0</v>
      </c>
      <c r="E62" s="22">
        <f t="shared" ca="1" si="9"/>
        <v>1709459335.5090084</v>
      </c>
      <c r="F62" s="23">
        <f t="shared" ref="F62:F76" ca="1" si="11">+SUM(D62:E62)</f>
        <v>1709459335.5090084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9"/>
        <v>0</v>
      </c>
      <c r="E63" s="22">
        <f t="shared" ca="1" si="9"/>
        <v>39550.42</v>
      </c>
      <c r="F63" s="23">
        <f t="shared" ca="1" si="11"/>
        <v>39550.42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9"/>
        <v>0</v>
      </c>
      <c r="E64" s="22">
        <f t="shared" ca="1" si="9"/>
        <v>106004497.40000001</v>
      </c>
      <c r="F64" s="23">
        <f t="shared" ca="1" si="11"/>
        <v>106004497.40000001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9"/>
        <v>0</v>
      </c>
      <c r="E65" s="22">
        <f t="shared" ca="1" si="9"/>
        <v>19000661.160000004</v>
      </c>
      <c r="F65" s="23">
        <f t="shared" ca="1" si="11"/>
        <v>19000661.160000004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9"/>
        <v>0</v>
      </c>
      <c r="E66" s="22">
        <f t="shared" ca="1" si="9"/>
        <v>674372.34999999893</v>
      </c>
      <c r="F66" s="23">
        <f t="shared" ca="1" si="11"/>
        <v>674372.34999999893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9"/>
        <v>0</v>
      </c>
      <c r="E67" s="22">
        <f t="shared" ca="1" si="9"/>
        <v>775602994.18949342</v>
      </c>
      <c r="F67" s="23">
        <f t="shared" ca="1" si="11"/>
        <v>775602994.18949342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9"/>
        <v>0</v>
      </c>
      <c r="E68" s="22">
        <f t="shared" ca="1" si="9"/>
        <v>5473226.7400000012</v>
      </c>
      <c r="F68" s="23">
        <f t="shared" ca="1" si="11"/>
        <v>5473226.7400000012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9"/>
        <v>0</v>
      </c>
      <c r="E69" s="22">
        <f t="shared" ca="1" si="9"/>
        <v>2491.2600000000002</v>
      </c>
      <c r="F69" s="23">
        <f t="shared" ca="1" si="11"/>
        <v>2491.2600000000002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9"/>
        <v>0</v>
      </c>
      <c r="E70" s="22">
        <f t="shared" ca="1" si="9"/>
        <v>18498882.810000006</v>
      </c>
      <c r="F70" s="23">
        <f t="shared" ca="1" si="11"/>
        <v>18498882.810000006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E76" ca="1" si="12">IFERROR(INDIRECT("'"&amp;$B$2&amp;"'!"&amp;ADDRESS(MATCH($B71,INDIRECT("'"&amp;$B$2&amp;"'!$B$1:$B$1095"),0),MATCH(D$5,INDIRECT("'"&amp;$B$2&amp;"'!5:5"),0))),0)</f>
        <v>0</v>
      </c>
      <c r="E71" s="22">
        <f t="shared" ca="1" si="12"/>
        <v>4551451.1096410006</v>
      </c>
      <c r="F71" s="23">
        <f t="shared" ca="1" si="11"/>
        <v>4551451.1096410006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2"/>
        <v>0</v>
      </c>
      <c r="E72" s="22">
        <f t="shared" ca="1" si="12"/>
        <v>130181985.19000006</v>
      </c>
      <c r="F72" s="23">
        <f t="shared" ca="1" si="11"/>
        <v>130181985.19000006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2"/>
        <v>0</v>
      </c>
      <c r="E73" s="22">
        <f t="shared" ca="1" si="12"/>
        <v>383808.89</v>
      </c>
      <c r="F73" s="23">
        <f t="shared" ca="1" si="11"/>
        <v>383808.89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2"/>
        <v>0</v>
      </c>
      <c r="E74" s="22">
        <f t="shared" ca="1" si="12"/>
        <v>691393.40999999957</v>
      </c>
      <c r="F74" s="23">
        <f t="shared" ca="1" si="11"/>
        <v>691393.40999999957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2"/>
        <v>0</v>
      </c>
      <c r="E75" s="22">
        <f t="shared" ca="1" si="12"/>
        <v>12249762.399999999</v>
      </c>
      <c r="F75" s="23">
        <f t="shared" ca="1" si="11"/>
        <v>12249762.399999999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2"/>
        <v>0</v>
      </c>
      <c r="E76" s="22">
        <f t="shared" ca="1" si="12"/>
        <v>47649006.869999982</v>
      </c>
      <c r="F76" s="23">
        <f t="shared" ca="1" si="11"/>
        <v>47649006.869999982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ca="1">SUMIF($C$7:$C$76,"HD",D$7:D$76)</f>
        <v>0</v>
      </c>
      <c r="E77" s="57">
        <f ca="1">SUMIF($C$7:$C$76,"HD",E$7:E$76)</f>
        <v>0</v>
      </c>
      <c r="F77" s="57">
        <f ca="1">SUMIF($C$7:$C$76,"HD",F$7:F$76)</f>
        <v>0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ca="1">SUMIF($C$7:$C$76,"H",E$7:E$76)+SUMIF($C$7:$C$76,"E",E$7:E$76)</f>
        <v>3233166823.7242718</v>
      </c>
      <c r="F78" s="57">
        <f ca="1">SUMIF($C$7:$C$76,"H",F$7:F$76)+SUMIF($C$7:$C$76,"E",F$7:F$76)</f>
        <v>3233166823.7242718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0</v>
      </c>
      <c r="E79" s="57">
        <f ca="1">E77+E78</f>
        <v>3233166823.7242718</v>
      </c>
      <c r="F79" s="57">
        <f ca="1">F77+F78</f>
        <v>3233166823.7242718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E6ED8475-F3DD-48E7-B95B-40C53D987D3A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A250-BE26-4C04-9117-F3265E94F32E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4" width="15.7109375" style="3" customWidth="1"/>
    <col min="15" max="15" width="4" style="3" customWidth="1"/>
    <col min="16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353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796</v>
      </c>
      <c r="E5" s="10">
        <v>797</v>
      </c>
      <c r="F5" s="10">
        <v>908</v>
      </c>
      <c r="G5" s="10">
        <v>909</v>
      </c>
      <c r="H5" s="10">
        <v>910</v>
      </c>
      <c r="I5" s="10">
        <v>91001</v>
      </c>
      <c r="J5" s="10">
        <v>91002</v>
      </c>
      <c r="K5" s="10">
        <v>911</v>
      </c>
      <c r="L5" s="10">
        <v>91101</v>
      </c>
      <c r="M5" s="10">
        <v>91102</v>
      </c>
      <c r="N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20</v>
      </c>
      <c r="E6" s="72" t="s">
        <v>21</v>
      </c>
      <c r="F6" s="72" t="s">
        <v>22</v>
      </c>
      <c r="G6" s="72" t="s">
        <v>23</v>
      </c>
      <c r="H6" s="72" t="s">
        <v>24</v>
      </c>
      <c r="I6" s="72" t="s">
        <v>25</v>
      </c>
      <c r="J6" s="72" t="s">
        <v>26</v>
      </c>
      <c r="K6" s="72" t="s">
        <v>27</v>
      </c>
      <c r="L6" s="72" t="s">
        <v>25</v>
      </c>
      <c r="M6" s="72" t="s">
        <v>26</v>
      </c>
      <c r="N6" s="71" t="s">
        <v>321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D70" ca="1" si="0">IFERROR(INDIRECT("'"&amp;$B$2&amp;"'!"&amp;ADDRESS(MATCH($B7,INDIRECT("'"&amp;$B$2&amp;"'!$B$1:$B$1095"),0),MATCH(D$5,INDIRECT("'"&amp;$B$2&amp;"'!5:5"),0))),0)</f>
        <v>0</v>
      </c>
      <c r="E7" s="23">
        <f ca="1">F7+G7+H7+K7</f>
        <v>0</v>
      </c>
      <c r="F7" s="22">
        <f t="shared" ref="F7:G22" ca="1" si="1">IFERROR(INDIRECT("'"&amp;$B$2&amp;"'!"&amp;ADDRESS(MATCH($B7,INDIRECT("'"&amp;$B$2&amp;"'!$B$1:$B$1095"),0),MATCH(F$5,INDIRECT("'"&amp;$B$2&amp;"'!5:5"),0))),0)</f>
        <v>0</v>
      </c>
      <c r="G7" s="22">
        <f t="shared" ca="1" si="1"/>
        <v>0</v>
      </c>
      <c r="H7" s="23">
        <f ca="1">+I7+J7</f>
        <v>0</v>
      </c>
      <c r="I7" s="22">
        <f t="shared" ref="I7:J22" ca="1" si="2">IFERROR(INDIRECT("'"&amp;$B$2&amp;"'!"&amp;ADDRESS(MATCH($B7,INDIRECT("'"&amp;$B$2&amp;"'!$B$1:$B$1095"),0),MATCH(I$5,INDIRECT("'"&amp;$B$2&amp;"'!5:5"),0))),0)</f>
        <v>0</v>
      </c>
      <c r="J7" s="22">
        <f t="shared" ca="1" si="2"/>
        <v>0</v>
      </c>
      <c r="K7" s="23">
        <f ca="1">+L7+M7</f>
        <v>0</v>
      </c>
      <c r="L7" s="22">
        <f t="shared" ref="L7:M22" ca="1" si="3">IFERROR(INDIRECT("'"&amp;$B$2&amp;"'!"&amp;ADDRESS(MATCH($B7,INDIRECT("'"&amp;$B$2&amp;"'!$B$1:$B$1095"),0),MATCH(L$5,INDIRECT("'"&amp;$B$2&amp;"'!5:5"),0))),0)</f>
        <v>0</v>
      </c>
      <c r="M7" s="22">
        <f t="shared" ca="1" si="3"/>
        <v>0</v>
      </c>
      <c r="N7" s="23">
        <f ca="1">+D7+E7</f>
        <v>0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3">
        <f t="shared" ref="E8:E22" ca="1" si="4">F8+G8+H8+K8</f>
        <v>0</v>
      </c>
      <c r="F8" s="22">
        <f t="shared" ca="1" si="1"/>
        <v>0</v>
      </c>
      <c r="G8" s="22">
        <f t="shared" ca="1" si="1"/>
        <v>0</v>
      </c>
      <c r="H8" s="23">
        <f t="shared" ref="H8:H22" ca="1" si="5">+I8+J8</f>
        <v>0</v>
      </c>
      <c r="I8" s="22">
        <f t="shared" ca="1" si="2"/>
        <v>0</v>
      </c>
      <c r="J8" s="22">
        <f t="shared" ca="1" si="2"/>
        <v>0</v>
      </c>
      <c r="K8" s="23">
        <f t="shared" ref="K8:K22" ca="1" si="6">+L8+M8</f>
        <v>0</v>
      </c>
      <c r="L8" s="22">
        <f t="shared" ca="1" si="3"/>
        <v>0</v>
      </c>
      <c r="M8" s="22">
        <f t="shared" ca="1" si="3"/>
        <v>0</v>
      </c>
      <c r="N8" s="23">
        <f t="shared" ref="N8:N22" ca="1" si="7">+D8+E8</f>
        <v>0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3">
        <f t="shared" ca="1" si="4"/>
        <v>0</v>
      </c>
      <c r="F9" s="22">
        <f t="shared" ca="1" si="1"/>
        <v>0</v>
      </c>
      <c r="G9" s="22">
        <f t="shared" ca="1" si="1"/>
        <v>0</v>
      </c>
      <c r="H9" s="23">
        <f t="shared" ca="1" si="5"/>
        <v>0</v>
      </c>
      <c r="I9" s="22">
        <f t="shared" ca="1" si="2"/>
        <v>0</v>
      </c>
      <c r="J9" s="22">
        <f t="shared" ca="1" si="2"/>
        <v>0</v>
      </c>
      <c r="K9" s="23">
        <f t="shared" ca="1" si="6"/>
        <v>0</v>
      </c>
      <c r="L9" s="22">
        <f t="shared" ca="1" si="3"/>
        <v>0</v>
      </c>
      <c r="M9" s="22">
        <f t="shared" ca="1" si="3"/>
        <v>0</v>
      </c>
      <c r="N9" s="23">
        <f t="shared" ca="1" si="7"/>
        <v>0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23">
        <f t="shared" ca="1" si="4"/>
        <v>0</v>
      </c>
      <c r="F10" s="22">
        <f t="shared" ca="1" si="1"/>
        <v>0</v>
      </c>
      <c r="G10" s="22">
        <f t="shared" ca="1" si="1"/>
        <v>0</v>
      </c>
      <c r="H10" s="23">
        <f t="shared" ca="1" si="5"/>
        <v>0</v>
      </c>
      <c r="I10" s="22">
        <f t="shared" ca="1" si="2"/>
        <v>0</v>
      </c>
      <c r="J10" s="22">
        <f t="shared" ca="1" si="2"/>
        <v>0</v>
      </c>
      <c r="K10" s="23">
        <f t="shared" ca="1" si="6"/>
        <v>0</v>
      </c>
      <c r="L10" s="22">
        <f t="shared" ca="1" si="3"/>
        <v>0</v>
      </c>
      <c r="M10" s="22">
        <f t="shared" ca="1" si="3"/>
        <v>0</v>
      </c>
      <c r="N10" s="23">
        <f t="shared" ca="1" si="7"/>
        <v>0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3">
        <f t="shared" ca="1" si="4"/>
        <v>0</v>
      </c>
      <c r="F11" s="22">
        <f t="shared" ca="1" si="1"/>
        <v>0</v>
      </c>
      <c r="G11" s="22">
        <f t="shared" ca="1" si="1"/>
        <v>0</v>
      </c>
      <c r="H11" s="23">
        <f t="shared" ca="1" si="5"/>
        <v>0</v>
      </c>
      <c r="I11" s="22">
        <f t="shared" ca="1" si="2"/>
        <v>0</v>
      </c>
      <c r="J11" s="22">
        <f t="shared" ca="1" si="2"/>
        <v>0</v>
      </c>
      <c r="K11" s="23">
        <f t="shared" ca="1" si="6"/>
        <v>0</v>
      </c>
      <c r="L11" s="22">
        <f t="shared" ca="1" si="3"/>
        <v>0</v>
      </c>
      <c r="M11" s="22">
        <f t="shared" ca="1" si="3"/>
        <v>0</v>
      </c>
      <c r="N11" s="23">
        <f t="shared" ca="1" si="7"/>
        <v>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3">
        <f t="shared" ca="1" si="4"/>
        <v>0</v>
      </c>
      <c r="F12" s="22">
        <f t="shared" ca="1" si="1"/>
        <v>0</v>
      </c>
      <c r="G12" s="22">
        <f t="shared" ca="1" si="1"/>
        <v>0</v>
      </c>
      <c r="H12" s="23">
        <f t="shared" ca="1" si="5"/>
        <v>0</v>
      </c>
      <c r="I12" s="22">
        <f t="shared" ca="1" si="2"/>
        <v>0</v>
      </c>
      <c r="J12" s="22">
        <f t="shared" ca="1" si="2"/>
        <v>0</v>
      </c>
      <c r="K12" s="23">
        <f t="shared" ca="1" si="6"/>
        <v>0</v>
      </c>
      <c r="L12" s="22">
        <f t="shared" ca="1" si="3"/>
        <v>0</v>
      </c>
      <c r="M12" s="22">
        <f t="shared" ca="1" si="3"/>
        <v>0</v>
      </c>
      <c r="N12" s="23">
        <f t="shared" ca="1" si="7"/>
        <v>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3">
        <f t="shared" ca="1" si="4"/>
        <v>0</v>
      </c>
      <c r="F13" s="22">
        <f t="shared" ca="1" si="1"/>
        <v>0</v>
      </c>
      <c r="G13" s="22">
        <f t="shared" ca="1" si="1"/>
        <v>0</v>
      </c>
      <c r="H13" s="23">
        <f t="shared" ca="1" si="5"/>
        <v>0</v>
      </c>
      <c r="I13" s="22">
        <f t="shared" ca="1" si="2"/>
        <v>0</v>
      </c>
      <c r="J13" s="22">
        <f t="shared" ca="1" si="2"/>
        <v>0</v>
      </c>
      <c r="K13" s="23">
        <f t="shared" ca="1" si="6"/>
        <v>0</v>
      </c>
      <c r="L13" s="22">
        <f t="shared" ca="1" si="3"/>
        <v>0</v>
      </c>
      <c r="M13" s="22">
        <f t="shared" ca="1" si="3"/>
        <v>0</v>
      </c>
      <c r="N13" s="23">
        <f t="shared" ca="1" si="7"/>
        <v>0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3">
        <f t="shared" ca="1" si="4"/>
        <v>0</v>
      </c>
      <c r="F14" s="22">
        <f t="shared" ca="1" si="1"/>
        <v>0</v>
      </c>
      <c r="G14" s="22">
        <f t="shared" ca="1" si="1"/>
        <v>0</v>
      </c>
      <c r="H14" s="23">
        <f t="shared" ca="1" si="5"/>
        <v>0</v>
      </c>
      <c r="I14" s="22">
        <f t="shared" ca="1" si="2"/>
        <v>0</v>
      </c>
      <c r="J14" s="22">
        <f t="shared" ca="1" si="2"/>
        <v>0</v>
      </c>
      <c r="K14" s="23">
        <f t="shared" ca="1" si="6"/>
        <v>0</v>
      </c>
      <c r="L14" s="22">
        <f t="shared" ca="1" si="3"/>
        <v>0</v>
      </c>
      <c r="M14" s="22">
        <f t="shared" ca="1" si="3"/>
        <v>0</v>
      </c>
      <c r="N14" s="23">
        <f t="shared" ca="1" si="7"/>
        <v>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3">
        <f t="shared" ca="1" si="4"/>
        <v>0</v>
      </c>
      <c r="F15" s="22">
        <f t="shared" ca="1" si="1"/>
        <v>0</v>
      </c>
      <c r="G15" s="22">
        <f t="shared" ca="1" si="1"/>
        <v>0</v>
      </c>
      <c r="H15" s="23">
        <f t="shared" ca="1" si="5"/>
        <v>0</v>
      </c>
      <c r="I15" s="22">
        <f t="shared" ca="1" si="2"/>
        <v>0</v>
      </c>
      <c r="J15" s="22">
        <f t="shared" ca="1" si="2"/>
        <v>0</v>
      </c>
      <c r="K15" s="23">
        <f t="shared" ca="1" si="6"/>
        <v>0</v>
      </c>
      <c r="L15" s="22">
        <f t="shared" ca="1" si="3"/>
        <v>0</v>
      </c>
      <c r="M15" s="22">
        <f t="shared" ca="1" si="3"/>
        <v>0</v>
      </c>
      <c r="N15" s="23">
        <f t="shared" ca="1" si="7"/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3">
        <f t="shared" ca="1" si="4"/>
        <v>0</v>
      </c>
      <c r="F16" s="22">
        <f t="shared" ca="1" si="1"/>
        <v>0</v>
      </c>
      <c r="G16" s="22">
        <f t="shared" ca="1" si="1"/>
        <v>0</v>
      </c>
      <c r="H16" s="23">
        <f t="shared" ca="1" si="5"/>
        <v>0</v>
      </c>
      <c r="I16" s="22">
        <f t="shared" ca="1" si="2"/>
        <v>0</v>
      </c>
      <c r="J16" s="22">
        <f t="shared" ca="1" si="2"/>
        <v>0</v>
      </c>
      <c r="K16" s="23">
        <f t="shared" ca="1" si="6"/>
        <v>0</v>
      </c>
      <c r="L16" s="22">
        <f t="shared" ca="1" si="3"/>
        <v>0</v>
      </c>
      <c r="M16" s="22">
        <f t="shared" ca="1" si="3"/>
        <v>0</v>
      </c>
      <c r="N16" s="23">
        <f t="shared" ca="1" si="7"/>
        <v>0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3">
        <f t="shared" ca="1" si="4"/>
        <v>0</v>
      </c>
      <c r="F17" s="22">
        <f t="shared" ca="1" si="1"/>
        <v>0</v>
      </c>
      <c r="G17" s="22">
        <f t="shared" ca="1" si="1"/>
        <v>0</v>
      </c>
      <c r="H17" s="23">
        <f t="shared" ca="1" si="5"/>
        <v>0</v>
      </c>
      <c r="I17" s="22">
        <f t="shared" ca="1" si="2"/>
        <v>0</v>
      </c>
      <c r="J17" s="22">
        <f t="shared" ca="1" si="2"/>
        <v>0</v>
      </c>
      <c r="K17" s="23">
        <f t="shared" ca="1" si="6"/>
        <v>0</v>
      </c>
      <c r="L17" s="22">
        <f t="shared" ca="1" si="3"/>
        <v>0</v>
      </c>
      <c r="M17" s="22">
        <f t="shared" ca="1" si="3"/>
        <v>0</v>
      </c>
      <c r="N17" s="23">
        <f t="shared" ca="1" si="7"/>
        <v>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3">
        <f t="shared" ca="1" si="4"/>
        <v>0</v>
      </c>
      <c r="F18" s="22">
        <f t="shared" ca="1" si="1"/>
        <v>0</v>
      </c>
      <c r="G18" s="22">
        <f t="shared" ca="1" si="1"/>
        <v>0</v>
      </c>
      <c r="H18" s="23">
        <f t="shared" ca="1" si="5"/>
        <v>0</v>
      </c>
      <c r="I18" s="22">
        <f t="shared" ca="1" si="2"/>
        <v>0</v>
      </c>
      <c r="J18" s="22">
        <f t="shared" ca="1" si="2"/>
        <v>0</v>
      </c>
      <c r="K18" s="23">
        <f t="shared" ca="1" si="6"/>
        <v>0</v>
      </c>
      <c r="L18" s="22">
        <f t="shared" ca="1" si="3"/>
        <v>0</v>
      </c>
      <c r="M18" s="22">
        <f t="shared" ca="1" si="3"/>
        <v>0</v>
      </c>
      <c r="N18" s="23">
        <f t="shared" ca="1" si="7"/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3">
        <f t="shared" ca="1" si="4"/>
        <v>0</v>
      </c>
      <c r="F19" s="22">
        <f t="shared" ca="1" si="1"/>
        <v>0</v>
      </c>
      <c r="G19" s="22">
        <f t="shared" ca="1" si="1"/>
        <v>0</v>
      </c>
      <c r="H19" s="23">
        <f t="shared" ca="1" si="5"/>
        <v>0</v>
      </c>
      <c r="I19" s="22">
        <f t="shared" ca="1" si="2"/>
        <v>0</v>
      </c>
      <c r="J19" s="22">
        <f t="shared" ca="1" si="2"/>
        <v>0</v>
      </c>
      <c r="K19" s="23">
        <f t="shared" ca="1" si="6"/>
        <v>0</v>
      </c>
      <c r="L19" s="22">
        <f t="shared" ca="1" si="3"/>
        <v>0</v>
      </c>
      <c r="M19" s="22">
        <f t="shared" ca="1" si="3"/>
        <v>0</v>
      </c>
      <c r="N19" s="23">
        <f t="shared" ca="1" si="7"/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3">
        <f t="shared" ca="1" si="4"/>
        <v>0</v>
      </c>
      <c r="F20" s="22">
        <f t="shared" ca="1" si="1"/>
        <v>0</v>
      </c>
      <c r="G20" s="22">
        <f t="shared" ca="1" si="1"/>
        <v>0</v>
      </c>
      <c r="H20" s="23">
        <f t="shared" ca="1" si="5"/>
        <v>0</v>
      </c>
      <c r="I20" s="22">
        <f t="shared" ca="1" si="2"/>
        <v>0</v>
      </c>
      <c r="J20" s="22">
        <f t="shared" ca="1" si="2"/>
        <v>0</v>
      </c>
      <c r="K20" s="23">
        <f t="shared" ca="1" si="6"/>
        <v>0</v>
      </c>
      <c r="L20" s="22">
        <f t="shared" ca="1" si="3"/>
        <v>0</v>
      </c>
      <c r="M20" s="22">
        <f t="shared" ca="1" si="3"/>
        <v>0</v>
      </c>
      <c r="N20" s="23">
        <f t="shared" ca="1" si="7"/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3">
        <f t="shared" ca="1" si="4"/>
        <v>0</v>
      </c>
      <c r="F21" s="22">
        <f t="shared" ca="1" si="1"/>
        <v>0</v>
      </c>
      <c r="G21" s="22">
        <f t="shared" ca="1" si="1"/>
        <v>0</v>
      </c>
      <c r="H21" s="23">
        <f t="shared" ca="1" si="5"/>
        <v>0</v>
      </c>
      <c r="I21" s="22">
        <f t="shared" ca="1" si="2"/>
        <v>0</v>
      </c>
      <c r="J21" s="22">
        <f t="shared" ca="1" si="2"/>
        <v>0</v>
      </c>
      <c r="K21" s="23">
        <f t="shared" ca="1" si="6"/>
        <v>0</v>
      </c>
      <c r="L21" s="22">
        <f t="shared" ca="1" si="3"/>
        <v>0</v>
      </c>
      <c r="M21" s="22">
        <f t="shared" ca="1" si="3"/>
        <v>0</v>
      </c>
      <c r="N21" s="23">
        <f t="shared" ca="1" si="7"/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3">
        <f t="shared" ca="1" si="4"/>
        <v>0</v>
      </c>
      <c r="F22" s="22">
        <f t="shared" ca="1" si="1"/>
        <v>0</v>
      </c>
      <c r="G22" s="22">
        <f t="shared" ca="1" si="1"/>
        <v>0</v>
      </c>
      <c r="H22" s="23">
        <f t="shared" ca="1" si="5"/>
        <v>0</v>
      </c>
      <c r="I22" s="22">
        <f t="shared" ca="1" si="2"/>
        <v>0</v>
      </c>
      <c r="J22" s="22">
        <f t="shared" ca="1" si="2"/>
        <v>0</v>
      </c>
      <c r="K22" s="23">
        <f t="shared" ca="1" si="6"/>
        <v>0</v>
      </c>
      <c r="L22" s="22">
        <f t="shared" ca="1" si="3"/>
        <v>0</v>
      </c>
      <c r="M22" s="22">
        <f t="shared" ca="1" si="3"/>
        <v>0</v>
      </c>
      <c r="N22" s="23">
        <f t="shared" ca="1" si="7"/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ca="1" si="0"/>
        <v>0</v>
      </c>
      <c r="E23" s="23">
        <f ca="1">F23+G23+H23+K23</f>
        <v>0</v>
      </c>
      <c r="F23" s="22">
        <f t="shared" ref="F23:G38" ca="1" si="8">IFERROR(INDIRECT("'"&amp;$B$2&amp;"'!"&amp;ADDRESS(MATCH($B23,INDIRECT("'"&amp;$B$2&amp;"'!$B$1:$B$1095"),0),MATCH(F$5,INDIRECT("'"&amp;$B$2&amp;"'!5:5"),0))),0)</f>
        <v>0</v>
      </c>
      <c r="G23" s="22">
        <f t="shared" ca="1" si="8"/>
        <v>0</v>
      </c>
      <c r="H23" s="23">
        <f ca="1">+I23+J23</f>
        <v>0</v>
      </c>
      <c r="I23" s="22">
        <f t="shared" ref="I23:J38" ca="1" si="9">IFERROR(INDIRECT("'"&amp;$B$2&amp;"'!"&amp;ADDRESS(MATCH($B23,INDIRECT("'"&amp;$B$2&amp;"'!$B$1:$B$1095"),0),MATCH(I$5,INDIRECT("'"&amp;$B$2&amp;"'!5:5"),0))),0)</f>
        <v>0</v>
      </c>
      <c r="J23" s="22">
        <f t="shared" ca="1" si="9"/>
        <v>0</v>
      </c>
      <c r="K23" s="23">
        <f ca="1">+L23+M23</f>
        <v>0</v>
      </c>
      <c r="L23" s="22">
        <f t="shared" ref="L23:M38" ca="1" si="10">IFERROR(INDIRECT("'"&amp;$B$2&amp;"'!"&amp;ADDRESS(MATCH($B23,INDIRECT("'"&amp;$B$2&amp;"'!$B$1:$B$1095"),0),MATCH(L$5,INDIRECT("'"&amp;$B$2&amp;"'!5:5"),0))),0)</f>
        <v>0</v>
      </c>
      <c r="M23" s="22">
        <f t="shared" ca="1" si="10"/>
        <v>0</v>
      </c>
      <c r="N23" s="23">
        <f ca="1">+D23+E23</f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0"/>
        <v>0</v>
      </c>
      <c r="E24" s="23">
        <f ca="1">F24+G24+H24+K24</f>
        <v>0</v>
      </c>
      <c r="F24" s="22">
        <f t="shared" ca="1" si="8"/>
        <v>0</v>
      </c>
      <c r="G24" s="22">
        <f t="shared" ca="1" si="8"/>
        <v>0</v>
      </c>
      <c r="H24" s="23">
        <f ca="1">+I24+J24</f>
        <v>0</v>
      </c>
      <c r="I24" s="22">
        <f t="shared" ca="1" si="9"/>
        <v>0</v>
      </c>
      <c r="J24" s="22">
        <f t="shared" ca="1" si="9"/>
        <v>0</v>
      </c>
      <c r="K24" s="23">
        <f ca="1">+L24+M24</f>
        <v>0</v>
      </c>
      <c r="L24" s="22">
        <f t="shared" ca="1" si="10"/>
        <v>0</v>
      </c>
      <c r="M24" s="22">
        <f t="shared" ca="1" si="10"/>
        <v>0</v>
      </c>
      <c r="N24" s="23">
        <f ca="1">+D24+E24</f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0"/>
        <v>0</v>
      </c>
      <c r="E25" s="23">
        <f t="shared" ref="E25:E76" ca="1" si="11">F25+G25+H25+K25</f>
        <v>0</v>
      </c>
      <c r="F25" s="22">
        <f t="shared" ca="1" si="8"/>
        <v>0</v>
      </c>
      <c r="G25" s="22">
        <f t="shared" ca="1" si="8"/>
        <v>0</v>
      </c>
      <c r="H25" s="23">
        <f t="shared" ref="H25:H76" ca="1" si="12">+I25+J25</f>
        <v>0</v>
      </c>
      <c r="I25" s="22">
        <f t="shared" ca="1" si="9"/>
        <v>0</v>
      </c>
      <c r="J25" s="22">
        <f t="shared" ca="1" si="9"/>
        <v>0</v>
      </c>
      <c r="K25" s="23">
        <f t="shared" ref="K25:K76" ca="1" si="13">+L25+M25</f>
        <v>0</v>
      </c>
      <c r="L25" s="22">
        <f t="shared" ca="1" si="10"/>
        <v>0</v>
      </c>
      <c r="M25" s="22">
        <f t="shared" ca="1" si="10"/>
        <v>0</v>
      </c>
      <c r="N25" s="23">
        <f t="shared" ref="N25:N76" ca="1" si="14">+D25+E25</f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0"/>
        <v>0</v>
      </c>
      <c r="E26" s="23">
        <f t="shared" ca="1" si="11"/>
        <v>0</v>
      </c>
      <c r="F26" s="22">
        <f t="shared" ca="1" si="8"/>
        <v>0</v>
      </c>
      <c r="G26" s="22">
        <f t="shared" ca="1" si="8"/>
        <v>0</v>
      </c>
      <c r="H26" s="23">
        <f t="shared" ca="1" si="12"/>
        <v>0</v>
      </c>
      <c r="I26" s="22">
        <f t="shared" ca="1" si="9"/>
        <v>0</v>
      </c>
      <c r="J26" s="22">
        <f t="shared" ca="1" si="9"/>
        <v>0</v>
      </c>
      <c r="K26" s="23">
        <f t="shared" ca="1" si="13"/>
        <v>0</v>
      </c>
      <c r="L26" s="22">
        <f t="shared" ca="1" si="10"/>
        <v>0</v>
      </c>
      <c r="M26" s="22">
        <f t="shared" ca="1" si="10"/>
        <v>0</v>
      </c>
      <c r="N26" s="23">
        <f t="shared" ca="1" si="14"/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0"/>
        <v>0</v>
      </c>
      <c r="E27" s="23">
        <f t="shared" ca="1" si="11"/>
        <v>0</v>
      </c>
      <c r="F27" s="22">
        <f t="shared" ca="1" si="8"/>
        <v>0</v>
      </c>
      <c r="G27" s="22">
        <f t="shared" ca="1" si="8"/>
        <v>0</v>
      </c>
      <c r="H27" s="23">
        <f t="shared" ca="1" si="12"/>
        <v>0</v>
      </c>
      <c r="I27" s="22">
        <f t="shared" ca="1" si="9"/>
        <v>0</v>
      </c>
      <c r="J27" s="22">
        <f t="shared" ca="1" si="9"/>
        <v>0</v>
      </c>
      <c r="K27" s="23">
        <f t="shared" ca="1" si="13"/>
        <v>0</v>
      </c>
      <c r="L27" s="22">
        <f t="shared" ca="1" si="10"/>
        <v>0</v>
      </c>
      <c r="M27" s="22">
        <f t="shared" ca="1" si="10"/>
        <v>0</v>
      </c>
      <c r="N27" s="23">
        <f t="shared" ca="1" si="14"/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0"/>
        <v>0</v>
      </c>
      <c r="E28" s="23">
        <f t="shared" ca="1" si="11"/>
        <v>0</v>
      </c>
      <c r="F28" s="22">
        <f t="shared" ca="1" si="8"/>
        <v>0</v>
      </c>
      <c r="G28" s="22">
        <f t="shared" ca="1" si="8"/>
        <v>0</v>
      </c>
      <c r="H28" s="23">
        <f t="shared" ca="1" si="12"/>
        <v>0</v>
      </c>
      <c r="I28" s="22">
        <f t="shared" ca="1" si="9"/>
        <v>0</v>
      </c>
      <c r="J28" s="22">
        <f t="shared" ca="1" si="9"/>
        <v>0</v>
      </c>
      <c r="K28" s="23">
        <f t="shared" ca="1" si="13"/>
        <v>0</v>
      </c>
      <c r="L28" s="22">
        <f t="shared" ca="1" si="10"/>
        <v>0</v>
      </c>
      <c r="M28" s="22">
        <f t="shared" ca="1" si="10"/>
        <v>0</v>
      </c>
      <c r="N28" s="23">
        <f t="shared" ca="1" si="14"/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0"/>
        <v>0</v>
      </c>
      <c r="E29" s="23">
        <f t="shared" ca="1" si="11"/>
        <v>0</v>
      </c>
      <c r="F29" s="22">
        <f t="shared" ca="1" si="8"/>
        <v>0</v>
      </c>
      <c r="G29" s="22">
        <f t="shared" ca="1" si="8"/>
        <v>0</v>
      </c>
      <c r="H29" s="23">
        <f t="shared" ca="1" si="12"/>
        <v>0</v>
      </c>
      <c r="I29" s="22">
        <f t="shared" ca="1" si="9"/>
        <v>0</v>
      </c>
      <c r="J29" s="22">
        <f t="shared" ca="1" si="9"/>
        <v>0</v>
      </c>
      <c r="K29" s="23">
        <f t="shared" ca="1" si="13"/>
        <v>0</v>
      </c>
      <c r="L29" s="22">
        <f t="shared" ca="1" si="10"/>
        <v>0</v>
      </c>
      <c r="M29" s="22">
        <f t="shared" ca="1" si="10"/>
        <v>0</v>
      </c>
      <c r="N29" s="23">
        <f t="shared" ca="1" si="14"/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0"/>
        <v>0</v>
      </c>
      <c r="E30" s="23">
        <f t="shared" ca="1" si="11"/>
        <v>0</v>
      </c>
      <c r="F30" s="22">
        <f t="shared" ca="1" si="8"/>
        <v>0</v>
      </c>
      <c r="G30" s="22">
        <f t="shared" ca="1" si="8"/>
        <v>0</v>
      </c>
      <c r="H30" s="23">
        <f t="shared" ca="1" si="12"/>
        <v>0</v>
      </c>
      <c r="I30" s="22">
        <f t="shared" ca="1" si="9"/>
        <v>0</v>
      </c>
      <c r="J30" s="22">
        <f t="shared" ca="1" si="9"/>
        <v>0</v>
      </c>
      <c r="K30" s="23">
        <f t="shared" ca="1" si="13"/>
        <v>0</v>
      </c>
      <c r="L30" s="22">
        <f t="shared" ca="1" si="10"/>
        <v>0</v>
      </c>
      <c r="M30" s="22">
        <f t="shared" ca="1" si="10"/>
        <v>0</v>
      </c>
      <c r="N30" s="23">
        <f t="shared" ca="1" si="14"/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0"/>
        <v>0</v>
      </c>
      <c r="E31" s="23">
        <f t="shared" ca="1" si="11"/>
        <v>0</v>
      </c>
      <c r="F31" s="22">
        <f t="shared" ca="1" si="8"/>
        <v>0</v>
      </c>
      <c r="G31" s="22">
        <f t="shared" ca="1" si="8"/>
        <v>0</v>
      </c>
      <c r="H31" s="23">
        <f t="shared" ca="1" si="12"/>
        <v>0</v>
      </c>
      <c r="I31" s="22">
        <f t="shared" ca="1" si="9"/>
        <v>0</v>
      </c>
      <c r="J31" s="22">
        <f t="shared" ca="1" si="9"/>
        <v>0</v>
      </c>
      <c r="K31" s="23">
        <f t="shared" ca="1" si="13"/>
        <v>0</v>
      </c>
      <c r="L31" s="22">
        <f t="shared" ca="1" si="10"/>
        <v>0</v>
      </c>
      <c r="M31" s="22">
        <f t="shared" ca="1" si="10"/>
        <v>0</v>
      </c>
      <c r="N31" s="23">
        <f t="shared" ca="1" si="14"/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0"/>
        <v>0</v>
      </c>
      <c r="E32" s="23">
        <f t="shared" ca="1" si="11"/>
        <v>0</v>
      </c>
      <c r="F32" s="22">
        <f t="shared" ca="1" si="8"/>
        <v>0</v>
      </c>
      <c r="G32" s="22">
        <f t="shared" ca="1" si="8"/>
        <v>0</v>
      </c>
      <c r="H32" s="23">
        <f t="shared" ca="1" si="12"/>
        <v>0</v>
      </c>
      <c r="I32" s="22">
        <f t="shared" ca="1" si="9"/>
        <v>0</v>
      </c>
      <c r="J32" s="22">
        <f t="shared" ca="1" si="9"/>
        <v>0</v>
      </c>
      <c r="K32" s="23">
        <f t="shared" ca="1" si="13"/>
        <v>0</v>
      </c>
      <c r="L32" s="22">
        <f t="shared" ca="1" si="10"/>
        <v>0</v>
      </c>
      <c r="M32" s="22">
        <f t="shared" ca="1" si="10"/>
        <v>0</v>
      </c>
      <c r="N32" s="23">
        <f t="shared" ca="1" si="14"/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0"/>
        <v>0</v>
      </c>
      <c r="E33" s="23">
        <f t="shared" ca="1" si="11"/>
        <v>0</v>
      </c>
      <c r="F33" s="22">
        <f t="shared" ca="1" si="8"/>
        <v>0</v>
      </c>
      <c r="G33" s="22">
        <f t="shared" ca="1" si="8"/>
        <v>0</v>
      </c>
      <c r="H33" s="23">
        <f t="shared" ca="1" si="12"/>
        <v>0</v>
      </c>
      <c r="I33" s="22">
        <f t="shared" ca="1" si="9"/>
        <v>0</v>
      </c>
      <c r="J33" s="22">
        <f t="shared" ca="1" si="9"/>
        <v>0</v>
      </c>
      <c r="K33" s="23">
        <f t="shared" ca="1" si="13"/>
        <v>0</v>
      </c>
      <c r="L33" s="22">
        <f t="shared" ca="1" si="10"/>
        <v>0</v>
      </c>
      <c r="M33" s="22">
        <f t="shared" ca="1" si="10"/>
        <v>0</v>
      </c>
      <c r="N33" s="23">
        <f t="shared" ca="1" si="14"/>
        <v>0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0"/>
        <v>0</v>
      </c>
      <c r="E34" s="23">
        <f t="shared" ca="1" si="11"/>
        <v>0</v>
      </c>
      <c r="F34" s="22">
        <f t="shared" ca="1" si="8"/>
        <v>0</v>
      </c>
      <c r="G34" s="22">
        <f t="shared" ca="1" si="8"/>
        <v>0</v>
      </c>
      <c r="H34" s="23">
        <f t="shared" ca="1" si="12"/>
        <v>0</v>
      </c>
      <c r="I34" s="22">
        <f t="shared" ca="1" si="9"/>
        <v>0</v>
      </c>
      <c r="J34" s="22">
        <f t="shared" ca="1" si="9"/>
        <v>0</v>
      </c>
      <c r="K34" s="23">
        <f t="shared" ca="1" si="13"/>
        <v>0</v>
      </c>
      <c r="L34" s="22">
        <f t="shared" ca="1" si="10"/>
        <v>0</v>
      </c>
      <c r="M34" s="22">
        <f t="shared" ca="1" si="10"/>
        <v>0</v>
      </c>
      <c r="N34" s="23">
        <f t="shared" ca="1" si="14"/>
        <v>0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0"/>
        <v>0</v>
      </c>
      <c r="E35" s="23">
        <f t="shared" ca="1" si="11"/>
        <v>0</v>
      </c>
      <c r="F35" s="22">
        <f t="shared" ca="1" si="8"/>
        <v>0</v>
      </c>
      <c r="G35" s="22">
        <f t="shared" ca="1" si="8"/>
        <v>0</v>
      </c>
      <c r="H35" s="23">
        <f t="shared" ca="1" si="12"/>
        <v>0</v>
      </c>
      <c r="I35" s="22">
        <f t="shared" ca="1" si="9"/>
        <v>0</v>
      </c>
      <c r="J35" s="22">
        <f t="shared" ca="1" si="9"/>
        <v>0</v>
      </c>
      <c r="K35" s="23">
        <f t="shared" ca="1" si="13"/>
        <v>0</v>
      </c>
      <c r="L35" s="22">
        <f t="shared" ca="1" si="10"/>
        <v>0</v>
      </c>
      <c r="M35" s="22">
        <f t="shared" ca="1" si="10"/>
        <v>0</v>
      </c>
      <c r="N35" s="23">
        <f t="shared" ca="1" si="14"/>
        <v>0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0"/>
        <v>0</v>
      </c>
      <c r="E36" s="23">
        <f t="shared" ca="1" si="11"/>
        <v>0</v>
      </c>
      <c r="F36" s="22">
        <f t="shared" ca="1" si="8"/>
        <v>0</v>
      </c>
      <c r="G36" s="22">
        <f t="shared" ca="1" si="8"/>
        <v>0</v>
      </c>
      <c r="H36" s="23">
        <f t="shared" ca="1" si="12"/>
        <v>0</v>
      </c>
      <c r="I36" s="22">
        <f t="shared" ca="1" si="9"/>
        <v>0</v>
      </c>
      <c r="J36" s="22">
        <f t="shared" ca="1" si="9"/>
        <v>0</v>
      </c>
      <c r="K36" s="23">
        <f t="shared" ca="1" si="13"/>
        <v>0</v>
      </c>
      <c r="L36" s="22">
        <f t="shared" ca="1" si="10"/>
        <v>0</v>
      </c>
      <c r="M36" s="22">
        <f t="shared" ca="1" si="10"/>
        <v>0</v>
      </c>
      <c r="N36" s="23">
        <f t="shared" ca="1" si="14"/>
        <v>0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0"/>
        <v>0</v>
      </c>
      <c r="E37" s="23">
        <f t="shared" ca="1" si="11"/>
        <v>0</v>
      </c>
      <c r="F37" s="22">
        <f t="shared" ca="1" si="8"/>
        <v>0</v>
      </c>
      <c r="G37" s="22">
        <f t="shared" ca="1" si="8"/>
        <v>0</v>
      </c>
      <c r="H37" s="23">
        <f t="shared" ca="1" si="12"/>
        <v>0</v>
      </c>
      <c r="I37" s="22">
        <f t="shared" ca="1" si="9"/>
        <v>0</v>
      </c>
      <c r="J37" s="22">
        <f t="shared" ca="1" si="9"/>
        <v>0</v>
      </c>
      <c r="K37" s="23">
        <f t="shared" ca="1" si="13"/>
        <v>0</v>
      </c>
      <c r="L37" s="22">
        <f t="shared" ca="1" si="10"/>
        <v>0</v>
      </c>
      <c r="M37" s="22">
        <f t="shared" ca="1" si="10"/>
        <v>0</v>
      </c>
      <c r="N37" s="23">
        <f t="shared" ca="1" si="14"/>
        <v>0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0"/>
        <v>0</v>
      </c>
      <c r="E38" s="23">
        <f t="shared" ca="1" si="11"/>
        <v>0</v>
      </c>
      <c r="F38" s="22">
        <f t="shared" ca="1" si="8"/>
        <v>0</v>
      </c>
      <c r="G38" s="22">
        <f t="shared" ca="1" si="8"/>
        <v>0</v>
      </c>
      <c r="H38" s="23">
        <f t="shared" ca="1" si="12"/>
        <v>0</v>
      </c>
      <c r="I38" s="22">
        <f t="shared" ca="1" si="9"/>
        <v>0</v>
      </c>
      <c r="J38" s="22">
        <f t="shared" ca="1" si="9"/>
        <v>0</v>
      </c>
      <c r="K38" s="23">
        <f t="shared" ca="1" si="13"/>
        <v>0</v>
      </c>
      <c r="L38" s="22">
        <f t="shared" ca="1" si="10"/>
        <v>0</v>
      </c>
      <c r="M38" s="22">
        <f t="shared" ca="1" si="10"/>
        <v>0</v>
      </c>
      <c r="N38" s="23">
        <f t="shared" ca="1" si="14"/>
        <v>0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ca="1" si="0"/>
        <v>0</v>
      </c>
      <c r="E39" s="23">
        <f t="shared" ca="1" si="11"/>
        <v>0</v>
      </c>
      <c r="F39" s="22">
        <f t="shared" ref="F39:G54" ca="1" si="15">IFERROR(INDIRECT("'"&amp;$B$2&amp;"'!"&amp;ADDRESS(MATCH($B39,INDIRECT("'"&amp;$B$2&amp;"'!$B$1:$B$1095"),0),MATCH(F$5,INDIRECT("'"&amp;$B$2&amp;"'!5:5"),0))),0)</f>
        <v>0</v>
      </c>
      <c r="G39" s="22">
        <f t="shared" ca="1" si="15"/>
        <v>0</v>
      </c>
      <c r="H39" s="23">
        <f t="shared" ca="1" si="12"/>
        <v>0</v>
      </c>
      <c r="I39" s="22">
        <f t="shared" ref="I39:J54" ca="1" si="16">IFERROR(INDIRECT("'"&amp;$B$2&amp;"'!"&amp;ADDRESS(MATCH($B39,INDIRECT("'"&amp;$B$2&amp;"'!$B$1:$B$1095"),0),MATCH(I$5,INDIRECT("'"&amp;$B$2&amp;"'!5:5"),0))),0)</f>
        <v>0</v>
      </c>
      <c r="J39" s="22">
        <f t="shared" ca="1" si="16"/>
        <v>0</v>
      </c>
      <c r="K39" s="23">
        <f t="shared" ca="1" si="13"/>
        <v>0</v>
      </c>
      <c r="L39" s="22">
        <f t="shared" ref="L39:M54" ca="1" si="17">IFERROR(INDIRECT("'"&amp;$B$2&amp;"'!"&amp;ADDRESS(MATCH($B39,INDIRECT("'"&amp;$B$2&amp;"'!$B$1:$B$1095"),0),MATCH(L$5,INDIRECT("'"&amp;$B$2&amp;"'!5:5"),0))),0)</f>
        <v>0</v>
      </c>
      <c r="M39" s="22">
        <f t="shared" ca="1" si="17"/>
        <v>0</v>
      </c>
      <c r="N39" s="23">
        <f t="shared" ca="1" si="14"/>
        <v>0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0"/>
        <v>0</v>
      </c>
      <c r="E40" s="23">
        <f t="shared" ca="1" si="11"/>
        <v>0</v>
      </c>
      <c r="F40" s="22">
        <f t="shared" ca="1" si="15"/>
        <v>0</v>
      </c>
      <c r="G40" s="22">
        <f t="shared" ca="1" si="15"/>
        <v>0</v>
      </c>
      <c r="H40" s="23">
        <f t="shared" ca="1" si="12"/>
        <v>0</v>
      </c>
      <c r="I40" s="22">
        <f t="shared" ca="1" si="16"/>
        <v>0</v>
      </c>
      <c r="J40" s="22">
        <f t="shared" ca="1" si="16"/>
        <v>0</v>
      </c>
      <c r="K40" s="23">
        <f t="shared" ca="1" si="13"/>
        <v>0</v>
      </c>
      <c r="L40" s="22">
        <f t="shared" ca="1" si="17"/>
        <v>0</v>
      </c>
      <c r="M40" s="22">
        <f t="shared" ca="1" si="17"/>
        <v>0</v>
      </c>
      <c r="N40" s="23">
        <f t="shared" ca="1" si="14"/>
        <v>0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0"/>
        <v>0</v>
      </c>
      <c r="E41" s="23">
        <f t="shared" ca="1" si="11"/>
        <v>0</v>
      </c>
      <c r="F41" s="22">
        <f t="shared" ca="1" si="15"/>
        <v>0</v>
      </c>
      <c r="G41" s="22">
        <f t="shared" ca="1" si="15"/>
        <v>0</v>
      </c>
      <c r="H41" s="23">
        <f t="shared" ca="1" si="12"/>
        <v>0</v>
      </c>
      <c r="I41" s="22">
        <f t="shared" ca="1" si="16"/>
        <v>0</v>
      </c>
      <c r="J41" s="22">
        <f t="shared" ca="1" si="16"/>
        <v>0</v>
      </c>
      <c r="K41" s="23">
        <f t="shared" ca="1" si="13"/>
        <v>0</v>
      </c>
      <c r="L41" s="22">
        <f t="shared" ca="1" si="17"/>
        <v>0</v>
      </c>
      <c r="M41" s="22">
        <f t="shared" ca="1" si="17"/>
        <v>0</v>
      </c>
      <c r="N41" s="23">
        <f t="shared" ca="1" si="14"/>
        <v>0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0"/>
        <v>0</v>
      </c>
      <c r="E42" s="23">
        <f t="shared" ca="1" si="11"/>
        <v>0</v>
      </c>
      <c r="F42" s="22">
        <f t="shared" ca="1" si="15"/>
        <v>0</v>
      </c>
      <c r="G42" s="22">
        <f t="shared" ca="1" si="15"/>
        <v>0</v>
      </c>
      <c r="H42" s="23">
        <f t="shared" ca="1" si="12"/>
        <v>0</v>
      </c>
      <c r="I42" s="22">
        <f t="shared" ca="1" si="16"/>
        <v>0</v>
      </c>
      <c r="J42" s="22">
        <f t="shared" ca="1" si="16"/>
        <v>0</v>
      </c>
      <c r="K42" s="23">
        <f t="shared" ca="1" si="13"/>
        <v>0</v>
      </c>
      <c r="L42" s="22">
        <f t="shared" ca="1" si="17"/>
        <v>0</v>
      </c>
      <c r="M42" s="22">
        <f t="shared" ca="1" si="17"/>
        <v>0</v>
      </c>
      <c r="N42" s="23">
        <f t="shared" ca="1" si="14"/>
        <v>0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0"/>
        <v>0</v>
      </c>
      <c r="E43" s="23">
        <f t="shared" ca="1" si="11"/>
        <v>0</v>
      </c>
      <c r="F43" s="22">
        <f t="shared" ca="1" si="15"/>
        <v>0</v>
      </c>
      <c r="G43" s="22">
        <f t="shared" ca="1" si="15"/>
        <v>0</v>
      </c>
      <c r="H43" s="23">
        <f t="shared" ca="1" si="12"/>
        <v>0</v>
      </c>
      <c r="I43" s="22">
        <f t="shared" ca="1" si="16"/>
        <v>0</v>
      </c>
      <c r="J43" s="22">
        <f t="shared" ca="1" si="16"/>
        <v>0</v>
      </c>
      <c r="K43" s="23">
        <f t="shared" ca="1" si="13"/>
        <v>0</v>
      </c>
      <c r="L43" s="22">
        <f t="shared" ca="1" si="17"/>
        <v>0</v>
      </c>
      <c r="M43" s="22">
        <f t="shared" ca="1" si="17"/>
        <v>0</v>
      </c>
      <c r="N43" s="23">
        <f t="shared" ca="1" si="14"/>
        <v>0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0"/>
        <v>0</v>
      </c>
      <c r="E44" s="23">
        <f t="shared" ca="1" si="11"/>
        <v>0</v>
      </c>
      <c r="F44" s="22">
        <f t="shared" ca="1" si="15"/>
        <v>0</v>
      </c>
      <c r="G44" s="22">
        <f t="shared" ca="1" si="15"/>
        <v>0</v>
      </c>
      <c r="H44" s="23">
        <f t="shared" ca="1" si="12"/>
        <v>0</v>
      </c>
      <c r="I44" s="22">
        <f t="shared" ca="1" si="16"/>
        <v>0</v>
      </c>
      <c r="J44" s="22">
        <f t="shared" ca="1" si="16"/>
        <v>0</v>
      </c>
      <c r="K44" s="23">
        <f t="shared" ca="1" si="13"/>
        <v>0</v>
      </c>
      <c r="L44" s="22">
        <f t="shared" ca="1" si="17"/>
        <v>0</v>
      </c>
      <c r="M44" s="22">
        <f t="shared" ca="1" si="17"/>
        <v>0</v>
      </c>
      <c r="N44" s="23">
        <f t="shared" ca="1" si="14"/>
        <v>0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0"/>
        <v>0</v>
      </c>
      <c r="E45" s="23">
        <f t="shared" ca="1" si="11"/>
        <v>0</v>
      </c>
      <c r="F45" s="22">
        <f t="shared" ca="1" si="15"/>
        <v>0</v>
      </c>
      <c r="G45" s="22">
        <f t="shared" ca="1" si="15"/>
        <v>0</v>
      </c>
      <c r="H45" s="23">
        <f t="shared" ca="1" si="12"/>
        <v>0</v>
      </c>
      <c r="I45" s="22">
        <f t="shared" ca="1" si="16"/>
        <v>0</v>
      </c>
      <c r="J45" s="22">
        <f t="shared" ca="1" si="16"/>
        <v>0</v>
      </c>
      <c r="K45" s="23">
        <f t="shared" ca="1" si="13"/>
        <v>0</v>
      </c>
      <c r="L45" s="22">
        <f t="shared" ca="1" si="17"/>
        <v>0</v>
      </c>
      <c r="M45" s="22">
        <f t="shared" ca="1" si="17"/>
        <v>0</v>
      </c>
      <c r="N45" s="23">
        <f t="shared" ca="1" si="14"/>
        <v>0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0"/>
        <v>0</v>
      </c>
      <c r="E46" s="23">
        <f t="shared" ca="1" si="11"/>
        <v>0</v>
      </c>
      <c r="F46" s="22">
        <f t="shared" ca="1" si="15"/>
        <v>0</v>
      </c>
      <c r="G46" s="22">
        <f t="shared" ca="1" si="15"/>
        <v>0</v>
      </c>
      <c r="H46" s="23">
        <f t="shared" ca="1" si="12"/>
        <v>0</v>
      </c>
      <c r="I46" s="22">
        <f t="shared" ca="1" si="16"/>
        <v>0</v>
      </c>
      <c r="J46" s="22">
        <f t="shared" ca="1" si="16"/>
        <v>0</v>
      </c>
      <c r="K46" s="23">
        <f t="shared" ca="1" si="13"/>
        <v>0</v>
      </c>
      <c r="L46" s="22">
        <f t="shared" ca="1" si="17"/>
        <v>0</v>
      </c>
      <c r="M46" s="22">
        <f t="shared" ca="1" si="17"/>
        <v>0</v>
      </c>
      <c r="N46" s="23">
        <f t="shared" ca="1" si="14"/>
        <v>0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0"/>
        <v>0</v>
      </c>
      <c r="E47" s="23">
        <f t="shared" ca="1" si="11"/>
        <v>0</v>
      </c>
      <c r="F47" s="22">
        <f t="shared" ca="1" si="15"/>
        <v>0</v>
      </c>
      <c r="G47" s="22">
        <f t="shared" ca="1" si="15"/>
        <v>0</v>
      </c>
      <c r="H47" s="23">
        <f t="shared" ca="1" si="12"/>
        <v>0</v>
      </c>
      <c r="I47" s="22">
        <f t="shared" ca="1" si="16"/>
        <v>0</v>
      </c>
      <c r="J47" s="22">
        <f t="shared" ca="1" si="16"/>
        <v>0</v>
      </c>
      <c r="K47" s="23">
        <f t="shared" ca="1" si="13"/>
        <v>0</v>
      </c>
      <c r="L47" s="22">
        <f t="shared" ca="1" si="17"/>
        <v>0</v>
      </c>
      <c r="M47" s="22">
        <f t="shared" ca="1" si="17"/>
        <v>0</v>
      </c>
      <c r="N47" s="23">
        <f t="shared" ca="1" si="14"/>
        <v>0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0"/>
        <v>0</v>
      </c>
      <c r="E48" s="23">
        <f t="shared" ca="1" si="11"/>
        <v>0</v>
      </c>
      <c r="F48" s="22">
        <f t="shared" ca="1" si="15"/>
        <v>0</v>
      </c>
      <c r="G48" s="22">
        <f t="shared" ca="1" si="15"/>
        <v>0</v>
      </c>
      <c r="H48" s="23">
        <f t="shared" ca="1" si="12"/>
        <v>0</v>
      </c>
      <c r="I48" s="22">
        <f t="shared" ca="1" si="16"/>
        <v>0</v>
      </c>
      <c r="J48" s="22">
        <f t="shared" ca="1" si="16"/>
        <v>0</v>
      </c>
      <c r="K48" s="23">
        <f t="shared" ca="1" si="13"/>
        <v>0</v>
      </c>
      <c r="L48" s="22">
        <f t="shared" ca="1" si="17"/>
        <v>0</v>
      </c>
      <c r="M48" s="22">
        <f t="shared" ca="1" si="17"/>
        <v>0</v>
      </c>
      <c r="N48" s="23">
        <f t="shared" ca="1" si="14"/>
        <v>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0"/>
        <v>0</v>
      </c>
      <c r="E49" s="23">
        <f t="shared" ca="1" si="11"/>
        <v>0</v>
      </c>
      <c r="F49" s="22">
        <f t="shared" ca="1" si="15"/>
        <v>0</v>
      </c>
      <c r="G49" s="22">
        <f t="shared" ca="1" si="15"/>
        <v>0</v>
      </c>
      <c r="H49" s="23">
        <f t="shared" ca="1" si="12"/>
        <v>0</v>
      </c>
      <c r="I49" s="22">
        <f t="shared" ca="1" si="16"/>
        <v>0</v>
      </c>
      <c r="J49" s="22">
        <f t="shared" ca="1" si="16"/>
        <v>0</v>
      </c>
      <c r="K49" s="23">
        <f t="shared" ca="1" si="13"/>
        <v>0</v>
      </c>
      <c r="L49" s="22">
        <f t="shared" ca="1" si="17"/>
        <v>0</v>
      </c>
      <c r="M49" s="22">
        <f t="shared" ca="1" si="17"/>
        <v>0</v>
      </c>
      <c r="N49" s="23">
        <f t="shared" ca="1" si="14"/>
        <v>0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0"/>
        <v>0</v>
      </c>
      <c r="E50" s="23">
        <f t="shared" ca="1" si="11"/>
        <v>0</v>
      </c>
      <c r="F50" s="22">
        <f t="shared" ca="1" si="15"/>
        <v>0</v>
      </c>
      <c r="G50" s="22">
        <f t="shared" ca="1" si="15"/>
        <v>0</v>
      </c>
      <c r="H50" s="23">
        <f t="shared" ca="1" si="12"/>
        <v>0</v>
      </c>
      <c r="I50" s="22">
        <f t="shared" ca="1" si="16"/>
        <v>0</v>
      </c>
      <c r="J50" s="22">
        <f t="shared" ca="1" si="16"/>
        <v>0</v>
      </c>
      <c r="K50" s="23">
        <f t="shared" ca="1" si="13"/>
        <v>0</v>
      </c>
      <c r="L50" s="22">
        <f t="shared" ca="1" si="17"/>
        <v>0</v>
      </c>
      <c r="M50" s="22">
        <f t="shared" ca="1" si="17"/>
        <v>0</v>
      </c>
      <c r="N50" s="23">
        <f t="shared" ca="1" si="14"/>
        <v>0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0"/>
        <v>0</v>
      </c>
      <c r="E51" s="23">
        <f t="shared" ca="1" si="11"/>
        <v>0</v>
      </c>
      <c r="F51" s="22">
        <f t="shared" ca="1" si="15"/>
        <v>0</v>
      </c>
      <c r="G51" s="22">
        <f t="shared" ca="1" si="15"/>
        <v>0</v>
      </c>
      <c r="H51" s="23">
        <f t="shared" ca="1" si="12"/>
        <v>0</v>
      </c>
      <c r="I51" s="22">
        <f t="shared" ca="1" si="16"/>
        <v>0</v>
      </c>
      <c r="J51" s="22">
        <f t="shared" ca="1" si="16"/>
        <v>0</v>
      </c>
      <c r="K51" s="23">
        <f t="shared" ca="1" si="13"/>
        <v>0</v>
      </c>
      <c r="L51" s="22">
        <f t="shared" ca="1" si="17"/>
        <v>0</v>
      </c>
      <c r="M51" s="22">
        <f t="shared" ca="1" si="17"/>
        <v>0</v>
      </c>
      <c r="N51" s="23">
        <f t="shared" ca="1" si="14"/>
        <v>0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0"/>
        <v>0</v>
      </c>
      <c r="E52" s="23">
        <f t="shared" ca="1" si="11"/>
        <v>0</v>
      </c>
      <c r="F52" s="22">
        <f t="shared" ca="1" si="15"/>
        <v>0</v>
      </c>
      <c r="G52" s="22">
        <f t="shared" ca="1" si="15"/>
        <v>0</v>
      </c>
      <c r="H52" s="23">
        <f t="shared" ca="1" si="12"/>
        <v>0</v>
      </c>
      <c r="I52" s="22">
        <f t="shared" ca="1" si="16"/>
        <v>0</v>
      </c>
      <c r="J52" s="22">
        <f t="shared" ca="1" si="16"/>
        <v>0</v>
      </c>
      <c r="K52" s="23">
        <f t="shared" ca="1" si="13"/>
        <v>0</v>
      </c>
      <c r="L52" s="22">
        <f t="shared" ca="1" si="17"/>
        <v>0</v>
      </c>
      <c r="M52" s="22">
        <f t="shared" ca="1" si="17"/>
        <v>0</v>
      </c>
      <c r="N52" s="23">
        <f t="shared" ca="1" si="14"/>
        <v>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0"/>
        <v>0</v>
      </c>
      <c r="E53" s="23">
        <f t="shared" ca="1" si="11"/>
        <v>0</v>
      </c>
      <c r="F53" s="22">
        <f t="shared" ca="1" si="15"/>
        <v>0</v>
      </c>
      <c r="G53" s="22">
        <f t="shared" ca="1" si="15"/>
        <v>0</v>
      </c>
      <c r="H53" s="23">
        <f t="shared" ca="1" si="12"/>
        <v>0</v>
      </c>
      <c r="I53" s="22">
        <f t="shared" ca="1" si="16"/>
        <v>0</v>
      </c>
      <c r="J53" s="22">
        <f t="shared" ca="1" si="16"/>
        <v>0</v>
      </c>
      <c r="K53" s="23">
        <f t="shared" ca="1" si="13"/>
        <v>0</v>
      </c>
      <c r="L53" s="22">
        <f t="shared" ca="1" si="17"/>
        <v>0</v>
      </c>
      <c r="M53" s="22">
        <f t="shared" ca="1" si="17"/>
        <v>0</v>
      </c>
      <c r="N53" s="23">
        <f t="shared" ca="1" si="14"/>
        <v>0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0"/>
        <v>0</v>
      </c>
      <c r="E54" s="23">
        <f t="shared" ca="1" si="11"/>
        <v>0</v>
      </c>
      <c r="F54" s="22">
        <f t="shared" ca="1" si="15"/>
        <v>0</v>
      </c>
      <c r="G54" s="22">
        <f t="shared" ca="1" si="15"/>
        <v>0</v>
      </c>
      <c r="H54" s="23">
        <f t="shared" ca="1" si="12"/>
        <v>0</v>
      </c>
      <c r="I54" s="22">
        <f t="shared" ca="1" si="16"/>
        <v>0</v>
      </c>
      <c r="J54" s="22">
        <f t="shared" ca="1" si="16"/>
        <v>0</v>
      </c>
      <c r="K54" s="23">
        <f t="shared" ca="1" si="13"/>
        <v>0</v>
      </c>
      <c r="L54" s="22">
        <f t="shared" ca="1" si="17"/>
        <v>0</v>
      </c>
      <c r="M54" s="22">
        <f t="shared" ca="1" si="17"/>
        <v>0</v>
      </c>
      <c r="N54" s="23">
        <f t="shared" ca="1" si="14"/>
        <v>0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ca="1" si="0"/>
        <v>0</v>
      </c>
      <c r="E55" s="23">
        <f t="shared" ca="1" si="11"/>
        <v>0</v>
      </c>
      <c r="F55" s="22">
        <f t="shared" ref="F55:G70" ca="1" si="18">IFERROR(INDIRECT("'"&amp;$B$2&amp;"'!"&amp;ADDRESS(MATCH($B55,INDIRECT("'"&amp;$B$2&amp;"'!$B$1:$B$1095"),0),MATCH(F$5,INDIRECT("'"&amp;$B$2&amp;"'!5:5"),0))),0)</f>
        <v>0</v>
      </c>
      <c r="G55" s="22">
        <f t="shared" ca="1" si="18"/>
        <v>0</v>
      </c>
      <c r="H55" s="23">
        <f t="shared" ca="1" si="12"/>
        <v>0</v>
      </c>
      <c r="I55" s="22">
        <f t="shared" ref="I55:J70" ca="1" si="19">IFERROR(INDIRECT("'"&amp;$B$2&amp;"'!"&amp;ADDRESS(MATCH($B55,INDIRECT("'"&amp;$B$2&amp;"'!$B$1:$B$1095"),0),MATCH(I$5,INDIRECT("'"&amp;$B$2&amp;"'!5:5"),0))),0)</f>
        <v>0</v>
      </c>
      <c r="J55" s="22">
        <f t="shared" ca="1" si="19"/>
        <v>0</v>
      </c>
      <c r="K55" s="23">
        <f t="shared" ca="1" si="13"/>
        <v>0</v>
      </c>
      <c r="L55" s="22">
        <f t="shared" ref="L55:M70" ca="1" si="20">IFERROR(INDIRECT("'"&amp;$B$2&amp;"'!"&amp;ADDRESS(MATCH($B55,INDIRECT("'"&amp;$B$2&amp;"'!$B$1:$B$1095"),0),MATCH(L$5,INDIRECT("'"&amp;$B$2&amp;"'!5:5"),0))),0)</f>
        <v>0</v>
      </c>
      <c r="M55" s="22">
        <f t="shared" ca="1" si="20"/>
        <v>0</v>
      </c>
      <c r="N55" s="23">
        <f t="shared" ca="1" si="14"/>
        <v>0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0"/>
        <v>0</v>
      </c>
      <c r="E56" s="23">
        <f t="shared" ca="1" si="11"/>
        <v>0</v>
      </c>
      <c r="F56" s="22">
        <f t="shared" ca="1" si="18"/>
        <v>0</v>
      </c>
      <c r="G56" s="22">
        <f t="shared" ca="1" si="18"/>
        <v>0</v>
      </c>
      <c r="H56" s="23">
        <f t="shared" ca="1" si="12"/>
        <v>0</v>
      </c>
      <c r="I56" s="22">
        <f t="shared" ca="1" si="19"/>
        <v>0</v>
      </c>
      <c r="J56" s="22">
        <f t="shared" ca="1" si="19"/>
        <v>0</v>
      </c>
      <c r="K56" s="23">
        <f t="shared" ca="1" si="13"/>
        <v>0</v>
      </c>
      <c r="L56" s="22">
        <f t="shared" ca="1" si="20"/>
        <v>0</v>
      </c>
      <c r="M56" s="22">
        <f t="shared" ca="1" si="20"/>
        <v>0</v>
      </c>
      <c r="N56" s="23">
        <f t="shared" ca="1" si="14"/>
        <v>0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0"/>
        <v>0</v>
      </c>
      <c r="E57" s="23">
        <f t="shared" ca="1" si="11"/>
        <v>0</v>
      </c>
      <c r="F57" s="22">
        <f t="shared" ca="1" si="18"/>
        <v>0</v>
      </c>
      <c r="G57" s="22">
        <f t="shared" ca="1" si="18"/>
        <v>0</v>
      </c>
      <c r="H57" s="23">
        <f t="shared" ca="1" si="12"/>
        <v>0</v>
      </c>
      <c r="I57" s="22">
        <f t="shared" ca="1" si="19"/>
        <v>0</v>
      </c>
      <c r="J57" s="22">
        <f t="shared" ca="1" si="19"/>
        <v>0</v>
      </c>
      <c r="K57" s="23">
        <f t="shared" ca="1" si="13"/>
        <v>0</v>
      </c>
      <c r="L57" s="22">
        <f t="shared" ca="1" si="20"/>
        <v>0</v>
      </c>
      <c r="M57" s="22">
        <f t="shared" ca="1" si="20"/>
        <v>0</v>
      </c>
      <c r="N57" s="23">
        <f t="shared" ca="1" si="14"/>
        <v>0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0"/>
        <v>0</v>
      </c>
      <c r="E58" s="23">
        <f t="shared" ca="1" si="11"/>
        <v>0</v>
      </c>
      <c r="F58" s="22">
        <f t="shared" ca="1" si="18"/>
        <v>0</v>
      </c>
      <c r="G58" s="22">
        <f t="shared" ca="1" si="18"/>
        <v>0</v>
      </c>
      <c r="H58" s="23">
        <f t="shared" ca="1" si="12"/>
        <v>0</v>
      </c>
      <c r="I58" s="22">
        <f t="shared" ca="1" si="19"/>
        <v>0</v>
      </c>
      <c r="J58" s="22">
        <f t="shared" ca="1" si="19"/>
        <v>0</v>
      </c>
      <c r="K58" s="23">
        <f t="shared" ca="1" si="13"/>
        <v>0</v>
      </c>
      <c r="L58" s="22">
        <f t="shared" ca="1" si="20"/>
        <v>0</v>
      </c>
      <c r="M58" s="22">
        <f t="shared" ca="1" si="20"/>
        <v>0</v>
      </c>
      <c r="N58" s="23">
        <f t="shared" ca="1" si="14"/>
        <v>0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0"/>
        <v>0</v>
      </c>
      <c r="E59" s="23">
        <f t="shared" ca="1" si="11"/>
        <v>0</v>
      </c>
      <c r="F59" s="22">
        <f t="shared" ca="1" si="18"/>
        <v>0</v>
      </c>
      <c r="G59" s="22">
        <f t="shared" ca="1" si="18"/>
        <v>0</v>
      </c>
      <c r="H59" s="23">
        <f t="shared" ca="1" si="12"/>
        <v>0</v>
      </c>
      <c r="I59" s="22">
        <f t="shared" ca="1" si="19"/>
        <v>0</v>
      </c>
      <c r="J59" s="22">
        <f t="shared" ca="1" si="19"/>
        <v>0</v>
      </c>
      <c r="K59" s="23">
        <f t="shared" ca="1" si="13"/>
        <v>0</v>
      </c>
      <c r="L59" s="22">
        <f t="shared" ca="1" si="20"/>
        <v>0</v>
      </c>
      <c r="M59" s="22">
        <f t="shared" ca="1" si="20"/>
        <v>0</v>
      </c>
      <c r="N59" s="23">
        <f t="shared" ca="1" si="14"/>
        <v>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0"/>
        <v>0</v>
      </c>
      <c r="E60" s="23">
        <f t="shared" ca="1" si="11"/>
        <v>0</v>
      </c>
      <c r="F60" s="22">
        <f t="shared" ca="1" si="18"/>
        <v>0</v>
      </c>
      <c r="G60" s="22">
        <f t="shared" ca="1" si="18"/>
        <v>0</v>
      </c>
      <c r="H60" s="23">
        <f t="shared" ca="1" si="12"/>
        <v>0</v>
      </c>
      <c r="I60" s="22">
        <f t="shared" ca="1" si="19"/>
        <v>0</v>
      </c>
      <c r="J60" s="22">
        <f t="shared" ca="1" si="19"/>
        <v>0</v>
      </c>
      <c r="K60" s="23">
        <f t="shared" ca="1" si="13"/>
        <v>0</v>
      </c>
      <c r="L60" s="22">
        <f t="shared" ca="1" si="20"/>
        <v>0</v>
      </c>
      <c r="M60" s="22">
        <f t="shared" ca="1" si="20"/>
        <v>0</v>
      </c>
      <c r="N60" s="23">
        <f t="shared" ca="1" si="14"/>
        <v>0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0"/>
        <v>0</v>
      </c>
      <c r="E61" s="23">
        <f t="shared" ca="1" si="11"/>
        <v>0</v>
      </c>
      <c r="F61" s="22">
        <f t="shared" ca="1" si="18"/>
        <v>0</v>
      </c>
      <c r="G61" s="22">
        <f t="shared" ca="1" si="18"/>
        <v>0</v>
      </c>
      <c r="H61" s="23">
        <f t="shared" ca="1" si="12"/>
        <v>0</v>
      </c>
      <c r="I61" s="22">
        <f t="shared" ca="1" si="19"/>
        <v>0</v>
      </c>
      <c r="J61" s="22">
        <f t="shared" ca="1" si="19"/>
        <v>0</v>
      </c>
      <c r="K61" s="23">
        <f t="shared" ca="1" si="13"/>
        <v>0</v>
      </c>
      <c r="L61" s="22">
        <f t="shared" ca="1" si="20"/>
        <v>0</v>
      </c>
      <c r="M61" s="22">
        <f t="shared" ca="1" si="20"/>
        <v>0</v>
      </c>
      <c r="N61" s="23">
        <f t="shared" ca="1" si="14"/>
        <v>0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0"/>
        <v>0</v>
      </c>
      <c r="E62" s="23">
        <f t="shared" ca="1" si="11"/>
        <v>0</v>
      </c>
      <c r="F62" s="22">
        <f t="shared" ca="1" si="18"/>
        <v>0</v>
      </c>
      <c r="G62" s="22">
        <f t="shared" ca="1" si="18"/>
        <v>0</v>
      </c>
      <c r="H62" s="23">
        <f t="shared" ca="1" si="12"/>
        <v>0</v>
      </c>
      <c r="I62" s="22">
        <f t="shared" ca="1" si="19"/>
        <v>0</v>
      </c>
      <c r="J62" s="22">
        <f t="shared" ca="1" si="19"/>
        <v>0</v>
      </c>
      <c r="K62" s="23">
        <f t="shared" ca="1" si="13"/>
        <v>0</v>
      </c>
      <c r="L62" s="22">
        <f t="shared" ca="1" si="20"/>
        <v>0</v>
      </c>
      <c r="M62" s="22">
        <f t="shared" ca="1" si="20"/>
        <v>0</v>
      </c>
      <c r="N62" s="23">
        <f t="shared" ca="1" si="14"/>
        <v>0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0"/>
        <v>0</v>
      </c>
      <c r="E63" s="23">
        <f t="shared" ca="1" si="11"/>
        <v>0</v>
      </c>
      <c r="F63" s="22">
        <f t="shared" ca="1" si="18"/>
        <v>0</v>
      </c>
      <c r="G63" s="22">
        <f t="shared" ca="1" si="18"/>
        <v>0</v>
      </c>
      <c r="H63" s="23">
        <f t="shared" ca="1" si="12"/>
        <v>0</v>
      </c>
      <c r="I63" s="22">
        <f t="shared" ca="1" si="19"/>
        <v>0</v>
      </c>
      <c r="J63" s="22">
        <f t="shared" ca="1" si="19"/>
        <v>0</v>
      </c>
      <c r="K63" s="23">
        <f t="shared" ca="1" si="13"/>
        <v>0</v>
      </c>
      <c r="L63" s="22">
        <f t="shared" ca="1" si="20"/>
        <v>0</v>
      </c>
      <c r="M63" s="22">
        <f t="shared" ca="1" si="20"/>
        <v>0</v>
      </c>
      <c r="N63" s="23">
        <f t="shared" ca="1" si="14"/>
        <v>0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0"/>
        <v>0</v>
      </c>
      <c r="E64" s="23">
        <f t="shared" ca="1" si="11"/>
        <v>0</v>
      </c>
      <c r="F64" s="22">
        <f t="shared" ca="1" si="18"/>
        <v>0</v>
      </c>
      <c r="G64" s="22">
        <f t="shared" ca="1" si="18"/>
        <v>0</v>
      </c>
      <c r="H64" s="23">
        <f t="shared" ca="1" si="12"/>
        <v>0</v>
      </c>
      <c r="I64" s="22">
        <f t="shared" ca="1" si="19"/>
        <v>0</v>
      </c>
      <c r="J64" s="22">
        <f t="shared" ca="1" si="19"/>
        <v>0</v>
      </c>
      <c r="K64" s="23">
        <f t="shared" ca="1" si="13"/>
        <v>0</v>
      </c>
      <c r="L64" s="22">
        <f t="shared" ca="1" si="20"/>
        <v>0</v>
      </c>
      <c r="M64" s="22">
        <f t="shared" ca="1" si="20"/>
        <v>0</v>
      </c>
      <c r="N64" s="23">
        <f t="shared" ca="1" si="14"/>
        <v>0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0"/>
        <v>0</v>
      </c>
      <c r="E65" s="23">
        <f t="shared" ca="1" si="11"/>
        <v>0</v>
      </c>
      <c r="F65" s="22">
        <f t="shared" ca="1" si="18"/>
        <v>0</v>
      </c>
      <c r="G65" s="22">
        <f t="shared" ca="1" si="18"/>
        <v>0</v>
      </c>
      <c r="H65" s="23">
        <f t="shared" ca="1" si="12"/>
        <v>0</v>
      </c>
      <c r="I65" s="22">
        <f t="shared" ca="1" si="19"/>
        <v>0</v>
      </c>
      <c r="J65" s="22">
        <f t="shared" ca="1" si="19"/>
        <v>0</v>
      </c>
      <c r="K65" s="23">
        <f t="shared" ca="1" si="13"/>
        <v>0</v>
      </c>
      <c r="L65" s="22">
        <f t="shared" ca="1" si="20"/>
        <v>0</v>
      </c>
      <c r="M65" s="22">
        <f t="shared" ca="1" si="20"/>
        <v>0</v>
      </c>
      <c r="N65" s="23">
        <f t="shared" ca="1" si="14"/>
        <v>0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0"/>
        <v>0</v>
      </c>
      <c r="E66" s="23">
        <f t="shared" ca="1" si="11"/>
        <v>0</v>
      </c>
      <c r="F66" s="22">
        <f t="shared" ca="1" si="18"/>
        <v>0</v>
      </c>
      <c r="G66" s="22">
        <f t="shared" ca="1" si="18"/>
        <v>0</v>
      </c>
      <c r="H66" s="23">
        <f t="shared" ca="1" si="12"/>
        <v>0</v>
      </c>
      <c r="I66" s="22">
        <f t="shared" ca="1" si="19"/>
        <v>0</v>
      </c>
      <c r="J66" s="22">
        <f t="shared" ca="1" si="19"/>
        <v>0</v>
      </c>
      <c r="K66" s="23">
        <f t="shared" ca="1" si="13"/>
        <v>0</v>
      </c>
      <c r="L66" s="22">
        <f t="shared" ca="1" si="20"/>
        <v>0</v>
      </c>
      <c r="M66" s="22">
        <f t="shared" ca="1" si="20"/>
        <v>0</v>
      </c>
      <c r="N66" s="23">
        <f t="shared" ca="1" si="14"/>
        <v>0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0"/>
        <v>0</v>
      </c>
      <c r="E67" s="23">
        <f t="shared" ca="1" si="11"/>
        <v>0</v>
      </c>
      <c r="F67" s="22">
        <f t="shared" ca="1" si="18"/>
        <v>0</v>
      </c>
      <c r="G67" s="22">
        <f t="shared" ca="1" si="18"/>
        <v>0</v>
      </c>
      <c r="H67" s="23">
        <f t="shared" ca="1" si="12"/>
        <v>0</v>
      </c>
      <c r="I67" s="22">
        <f t="shared" ca="1" si="19"/>
        <v>0</v>
      </c>
      <c r="J67" s="22">
        <f t="shared" ca="1" si="19"/>
        <v>0</v>
      </c>
      <c r="K67" s="23">
        <f t="shared" ca="1" si="13"/>
        <v>0</v>
      </c>
      <c r="L67" s="22">
        <f t="shared" ca="1" si="20"/>
        <v>0</v>
      </c>
      <c r="M67" s="22">
        <f t="shared" ca="1" si="20"/>
        <v>0</v>
      </c>
      <c r="N67" s="23">
        <f t="shared" ca="1" si="14"/>
        <v>0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0"/>
        <v>0</v>
      </c>
      <c r="E68" s="23">
        <f t="shared" ca="1" si="11"/>
        <v>0</v>
      </c>
      <c r="F68" s="22">
        <f t="shared" ca="1" si="18"/>
        <v>0</v>
      </c>
      <c r="G68" s="22">
        <f t="shared" ca="1" si="18"/>
        <v>0</v>
      </c>
      <c r="H68" s="23">
        <f t="shared" ca="1" si="12"/>
        <v>0</v>
      </c>
      <c r="I68" s="22">
        <f t="shared" ca="1" si="19"/>
        <v>0</v>
      </c>
      <c r="J68" s="22">
        <f t="shared" ca="1" si="19"/>
        <v>0</v>
      </c>
      <c r="K68" s="23">
        <f t="shared" ca="1" si="13"/>
        <v>0</v>
      </c>
      <c r="L68" s="22">
        <f t="shared" ca="1" si="20"/>
        <v>0</v>
      </c>
      <c r="M68" s="22">
        <f t="shared" ca="1" si="20"/>
        <v>0</v>
      </c>
      <c r="N68" s="23">
        <f t="shared" ca="1" si="14"/>
        <v>0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0"/>
        <v>0</v>
      </c>
      <c r="E69" s="23">
        <f t="shared" ca="1" si="11"/>
        <v>0</v>
      </c>
      <c r="F69" s="22">
        <f t="shared" ca="1" si="18"/>
        <v>0</v>
      </c>
      <c r="G69" s="22">
        <f t="shared" ca="1" si="18"/>
        <v>0</v>
      </c>
      <c r="H69" s="23">
        <f t="shared" ca="1" si="12"/>
        <v>0</v>
      </c>
      <c r="I69" s="22">
        <f t="shared" ca="1" si="19"/>
        <v>0</v>
      </c>
      <c r="J69" s="22">
        <f t="shared" ca="1" si="19"/>
        <v>0</v>
      </c>
      <c r="K69" s="23">
        <f t="shared" ca="1" si="13"/>
        <v>0</v>
      </c>
      <c r="L69" s="22">
        <f t="shared" ca="1" si="20"/>
        <v>0</v>
      </c>
      <c r="M69" s="22">
        <f t="shared" ca="1" si="20"/>
        <v>0</v>
      </c>
      <c r="N69" s="23">
        <f t="shared" ca="1" si="14"/>
        <v>0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0"/>
        <v>0</v>
      </c>
      <c r="E70" s="23">
        <f t="shared" ca="1" si="11"/>
        <v>0</v>
      </c>
      <c r="F70" s="22">
        <f t="shared" ca="1" si="18"/>
        <v>0</v>
      </c>
      <c r="G70" s="22">
        <f t="shared" ca="1" si="18"/>
        <v>0</v>
      </c>
      <c r="H70" s="23">
        <f t="shared" ca="1" si="12"/>
        <v>0</v>
      </c>
      <c r="I70" s="22">
        <f t="shared" ca="1" si="19"/>
        <v>0</v>
      </c>
      <c r="J70" s="22">
        <f t="shared" ca="1" si="19"/>
        <v>0</v>
      </c>
      <c r="K70" s="23">
        <f t="shared" ca="1" si="13"/>
        <v>0</v>
      </c>
      <c r="L70" s="22">
        <f t="shared" ca="1" si="20"/>
        <v>0</v>
      </c>
      <c r="M70" s="22">
        <f t="shared" ca="1" si="20"/>
        <v>0</v>
      </c>
      <c r="N70" s="23">
        <f t="shared" ca="1" si="14"/>
        <v>0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D76" ca="1" si="21">IFERROR(INDIRECT("'"&amp;$B$2&amp;"'!"&amp;ADDRESS(MATCH($B71,INDIRECT("'"&amp;$B$2&amp;"'!$B$1:$B$1095"),0),MATCH(D$5,INDIRECT("'"&amp;$B$2&amp;"'!5:5"),0))),0)</f>
        <v>0</v>
      </c>
      <c r="E71" s="23">
        <f t="shared" ca="1" si="11"/>
        <v>0</v>
      </c>
      <c r="F71" s="22">
        <f t="shared" ref="F71:G76" ca="1" si="22">IFERROR(INDIRECT("'"&amp;$B$2&amp;"'!"&amp;ADDRESS(MATCH($B71,INDIRECT("'"&amp;$B$2&amp;"'!$B$1:$B$1095"),0),MATCH(F$5,INDIRECT("'"&amp;$B$2&amp;"'!5:5"),0))),0)</f>
        <v>0</v>
      </c>
      <c r="G71" s="22">
        <f t="shared" ca="1" si="22"/>
        <v>0</v>
      </c>
      <c r="H71" s="23">
        <f t="shared" ca="1" si="12"/>
        <v>0</v>
      </c>
      <c r="I71" s="22">
        <f t="shared" ref="I71:J76" ca="1" si="23">IFERROR(INDIRECT("'"&amp;$B$2&amp;"'!"&amp;ADDRESS(MATCH($B71,INDIRECT("'"&amp;$B$2&amp;"'!$B$1:$B$1095"),0),MATCH(I$5,INDIRECT("'"&amp;$B$2&amp;"'!5:5"),0))),0)</f>
        <v>0</v>
      </c>
      <c r="J71" s="22">
        <f t="shared" ca="1" si="23"/>
        <v>0</v>
      </c>
      <c r="K71" s="23">
        <f t="shared" ca="1" si="13"/>
        <v>0</v>
      </c>
      <c r="L71" s="22">
        <f t="shared" ref="L71:M76" ca="1" si="24">IFERROR(INDIRECT("'"&amp;$B$2&amp;"'!"&amp;ADDRESS(MATCH($B71,INDIRECT("'"&amp;$B$2&amp;"'!$B$1:$B$1095"),0),MATCH(L$5,INDIRECT("'"&amp;$B$2&amp;"'!5:5"),0))),0)</f>
        <v>0</v>
      </c>
      <c r="M71" s="22">
        <f t="shared" ca="1" si="24"/>
        <v>0</v>
      </c>
      <c r="N71" s="23">
        <f t="shared" ca="1" si="14"/>
        <v>0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21"/>
        <v>0</v>
      </c>
      <c r="E72" s="23">
        <f t="shared" ca="1" si="11"/>
        <v>0</v>
      </c>
      <c r="F72" s="22">
        <f t="shared" ca="1" si="22"/>
        <v>0</v>
      </c>
      <c r="G72" s="22">
        <f t="shared" ca="1" si="22"/>
        <v>0</v>
      </c>
      <c r="H72" s="23">
        <f t="shared" ca="1" si="12"/>
        <v>0</v>
      </c>
      <c r="I72" s="22">
        <f t="shared" ca="1" si="23"/>
        <v>0</v>
      </c>
      <c r="J72" s="22">
        <f t="shared" ca="1" si="23"/>
        <v>0</v>
      </c>
      <c r="K72" s="23">
        <f t="shared" ca="1" si="13"/>
        <v>0</v>
      </c>
      <c r="L72" s="22">
        <f t="shared" ca="1" si="24"/>
        <v>0</v>
      </c>
      <c r="M72" s="22">
        <f t="shared" ca="1" si="24"/>
        <v>0</v>
      </c>
      <c r="N72" s="23">
        <f t="shared" ca="1" si="14"/>
        <v>0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21"/>
        <v>0</v>
      </c>
      <c r="E73" s="23">
        <f t="shared" ca="1" si="11"/>
        <v>0</v>
      </c>
      <c r="F73" s="22">
        <f t="shared" ca="1" si="22"/>
        <v>0</v>
      </c>
      <c r="G73" s="22">
        <f t="shared" ca="1" si="22"/>
        <v>0</v>
      </c>
      <c r="H73" s="23">
        <f t="shared" ca="1" si="12"/>
        <v>0</v>
      </c>
      <c r="I73" s="22">
        <f t="shared" ca="1" si="23"/>
        <v>0</v>
      </c>
      <c r="J73" s="22">
        <f t="shared" ca="1" si="23"/>
        <v>0</v>
      </c>
      <c r="K73" s="23">
        <f t="shared" ca="1" si="13"/>
        <v>0</v>
      </c>
      <c r="L73" s="22">
        <f t="shared" ca="1" si="24"/>
        <v>0</v>
      </c>
      <c r="M73" s="22">
        <f t="shared" ca="1" si="24"/>
        <v>0</v>
      </c>
      <c r="N73" s="23">
        <f t="shared" ca="1" si="14"/>
        <v>0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21"/>
        <v>0</v>
      </c>
      <c r="E74" s="23">
        <f t="shared" ca="1" si="11"/>
        <v>0</v>
      </c>
      <c r="F74" s="22">
        <f t="shared" ca="1" si="22"/>
        <v>0</v>
      </c>
      <c r="G74" s="22">
        <f t="shared" ca="1" si="22"/>
        <v>0</v>
      </c>
      <c r="H74" s="23">
        <f t="shared" ca="1" si="12"/>
        <v>0</v>
      </c>
      <c r="I74" s="22">
        <f t="shared" ca="1" si="23"/>
        <v>0</v>
      </c>
      <c r="J74" s="22">
        <f t="shared" ca="1" si="23"/>
        <v>0</v>
      </c>
      <c r="K74" s="23">
        <f t="shared" ca="1" si="13"/>
        <v>0</v>
      </c>
      <c r="L74" s="22">
        <f t="shared" ca="1" si="24"/>
        <v>0</v>
      </c>
      <c r="M74" s="22">
        <f t="shared" ca="1" si="24"/>
        <v>0</v>
      </c>
      <c r="N74" s="23">
        <f t="shared" ca="1" si="14"/>
        <v>0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21"/>
        <v>0</v>
      </c>
      <c r="E75" s="23">
        <f t="shared" ca="1" si="11"/>
        <v>0</v>
      </c>
      <c r="F75" s="22">
        <f t="shared" ca="1" si="22"/>
        <v>0</v>
      </c>
      <c r="G75" s="22">
        <f t="shared" ca="1" si="22"/>
        <v>0</v>
      </c>
      <c r="H75" s="23">
        <f t="shared" ca="1" si="12"/>
        <v>0</v>
      </c>
      <c r="I75" s="22">
        <f t="shared" ca="1" si="23"/>
        <v>0</v>
      </c>
      <c r="J75" s="22">
        <f t="shared" ca="1" si="23"/>
        <v>0</v>
      </c>
      <c r="K75" s="23">
        <f t="shared" ca="1" si="13"/>
        <v>0</v>
      </c>
      <c r="L75" s="22">
        <f t="shared" ca="1" si="24"/>
        <v>0</v>
      </c>
      <c r="M75" s="22">
        <f t="shared" ca="1" si="24"/>
        <v>0</v>
      </c>
      <c r="N75" s="23">
        <f t="shared" ca="1" si="14"/>
        <v>0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21"/>
        <v>0</v>
      </c>
      <c r="E76" s="23">
        <f t="shared" ca="1" si="11"/>
        <v>0</v>
      </c>
      <c r="F76" s="22">
        <f t="shared" ca="1" si="22"/>
        <v>0</v>
      </c>
      <c r="G76" s="22">
        <f t="shared" ca="1" si="22"/>
        <v>0</v>
      </c>
      <c r="H76" s="23">
        <f t="shared" ca="1" si="12"/>
        <v>0</v>
      </c>
      <c r="I76" s="22">
        <f t="shared" ca="1" si="23"/>
        <v>0</v>
      </c>
      <c r="J76" s="22">
        <f t="shared" ca="1" si="23"/>
        <v>0</v>
      </c>
      <c r="K76" s="23">
        <f t="shared" ca="1" si="13"/>
        <v>0</v>
      </c>
      <c r="L76" s="22">
        <f t="shared" ca="1" si="24"/>
        <v>0</v>
      </c>
      <c r="M76" s="22">
        <f t="shared" ca="1" si="24"/>
        <v>0</v>
      </c>
      <c r="N76" s="23">
        <f t="shared" ca="1" si="14"/>
        <v>0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N77" ca="1" si="25">SUMIF($C$7:$C$76,"HD",D$7:D$76)</f>
        <v>0</v>
      </c>
      <c r="E77" s="57">
        <f t="shared" ca="1" si="25"/>
        <v>0</v>
      </c>
      <c r="F77" s="57">
        <f t="shared" ca="1" si="25"/>
        <v>0</v>
      </c>
      <c r="G77" s="57">
        <f t="shared" ca="1" si="25"/>
        <v>0</v>
      </c>
      <c r="H77" s="57">
        <f t="shared" ca="1" si="25"/>
        <v>0</v>
      </c>
      <c r="I77" s="57">
        <f t="shared" ca="1" si="25"/>
        <v>0</v>
      </c>
      <c r="J77" s="57">
        <f t="shared" ca="1" si="25"/>
        <v>0</v>
      </c>
      <c r="K77" s="57">
        <f t="shared" ca="1" si="25"/>
        <v>0</v>
      </c>
      <c r="L77" s="57">
        <f t="shared" ca="1" si="25"/>
        <v>0</v>
      </c>
      <c r="M77" s="57">
        <f t="shared" ca="1" si="25"/>
        <v>0</v>
      </c>
      <c r="N77" s="57">
        <f t="shared" ca="1" si="25"/>
        <v>0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t="shared" ref="E78:N78" ca="1" si="26">SUMIF($C$7:$C$76,"H",E$7:E$76)+SUMIF($C$7:$C$76,"E",E$7:E$76)</f>
        <v>0</v>
      </c>
      <c r="F78" s="57">
        <f t="shared" ca="1" si="26"/>
        <v>0</v>
      </c>
      <c r="G78" s="57">
        <f t="shared" ca="1" si="26"/>
        <v>0</v>
      </c>
      <c r="H78" s="57">
        <f t="shared" ca="1" si="26"/>
        <v>0</v>
      </c>
      <c r="I78" s="57">
        <f t="shared" ca="1" si="26"/>
        <v>0</v>
      </c>
      <c r="J78" s="57">
        <f t="shared" ca="1" si="26"/>
        <v>0</v>
      </c>
      <c r="K78" s="57">
        <f t="shared" ca="1" si="26"/>
        <v>0</v>
      </c>
      <c r="L78" s="57">
        <f t="shared" ca="1" si="26"/>
        <v>0</v>
      </c>
      <c r="M78" s="57">
        <f t="shared" ca="1" si="26"/>
        <v>0</v>
      </c>
      <c r="N78" s="57">
        <f t="shared" ca="1" si="26"/>
        <v>0</v>
      </c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ca="1">D77+D78</f>
        <v>0</v>
      </c>
      <c r="E79" s="57">
        <f t="shared" ref="E79:N79" ca="1" si="27">E77+E78</f>
        <v>0</v>
      </c>
      <c r="F79" s="57">
        <f t="shared" ca="1" si="27"/>
        <v>0</v>
      </c>
      <c r="G79" s="57">
        <f t="shared" ca="1" si="27"/>
        <v>0</v>
      </c>
      <c r="H79" s="57">
        <f t="shared" ca="1" si="27"/>
        <v>0</v>
      </c>
      <c r="I79" s="57">
        <f t="shared" ca="1" si="27"/>
        <v>0</v>
      </c>
      <c r="J79" s="57">
        <f t="shared" ca="1" si="27"/>
        <v>0</v>
      </c>
      <c r="K79" s="57">
        <f t="shared" ca="1" si="27"/>
        <v>0</v>
      </c>
      <c r="L79" s="57">
        <f t="shared" ca="1" si="27"/>
        <v>0</v>
      </c>
      <c r="M79" s="57">
        <f t="shared" ca="1" si="27"/>
        <v>0</v>
      </c>
      <c r="N79" s="57">
        <f t="shared" ca="1" si="27"/>
        <v>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38C4BD4D-FA2D-413C-B9F9-0BD10F4055DD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3A33-4FED-4AB2-BF38-57639A3CBA57}">
  <dimension ref="A1:IC83"/>
  <sheetViews>
    <sheetView showGridLines="0" zoomScale="80" zoomScaleNormal="80" workbookViewId="0">
      <pane xSplit="3" ySplit="6" topLeftCell="D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1" width="15.7109375" style="3" customWidth="1"/>
    <col min="12" max="12" width="4" style="3" customWidth="1"/>
    <col min="13" max="16384" width="9.140625" style="3"/>
  </cols>
  <sheetData>
    <row r="1" spans="1:224" ht="15" customHeight="1" x14ac:dyDescent="0.25">
      <c r="A1" s="1" t="s">
        <v>0</v>
      </c>
      <c r="B1" s="2"/>
      <c r="C1" s="2"/>
    </row>
    <row r="2" spans="1:224" ht="15" customHeight="1" x14ac:dyDescent="0.25">
      <c r="A2" s="1" t="s">
        <v>354</v>
      </c>
      <c r="B2" s="70" t="s">
        <v>8</v>
      </c>
      <c r="C2" s="2"/>
      <c r="E2" s="84" t="s">
        <v>1</v>
      </c>
      <c r="F2" s="85"/>
      <c r="G2" s="86"/>
      <c r="H2" s="5"/>
    </row>
    <row r="3" spans="1:224" ht="15" customHeight="1" x14ac:dyDescent="0.25">
      <c r="A3" s="4" t="s">
        <v>356</v>
      </c>
      <c r="B3" s="2"/>
      <c r="C3" s="2"/>
    </row>
    <row r="4" spans="1:224" ht="22.5" customHeight="1" x14ac:dyDescent="0.2"/>
    <row r="5" spans="1:224" ht="22.5" customHeight="1" x14ac:dyDescent="0.2">
      <c r="D5" s="10">
        <v>790</v>
      </c>
      <c r="E5" s="10">
        <v>791</v>
      </c>
      <c r="F5" s="10">
        <v>792</v>
      </c>
      <c r="G5" s="10">
        <v>793</v>
      </c>
      <c r="H5" s="10">
        <v>794</v>
      </c>
      <c r="I5" s="10">
        <v>795</v>
      </c>
      <c r="J5" s="10">
        <v>799</v>
      </c>
      <c r="K5" s="71"/>
    </row>
    <row r="6" spans="1:224" ht="79.5" customHeight="1" x14ac:dyDescent="0.2">
      <c r="A6" s="65" t="s">
        <v>141</v>
      </c>
      <c r="B6" s="65" t="s">
        <v>142</v>
      </c>
      <c r="C6" s="65" t="s">
        <v>143</v>
      </c>
      <c r="D6" s="72" t="s">
        <v>125</v>
      </c>
      <c r="E6" s="72" t="s">
        <v>126</v>
      </c>
      <c r="F6" s="72" t="s">
        <v>127</v>
      </c>
      <c r="G6" s="72" t="s">
        <v>128</v>
      </c>
      <c r="H6" s="72" t="s">
        <v>129</v>
      </c>
      <c r="I6" s="72" t="s">
        <v>130</v>
      </c>
      <c r="J6" s="72" t="s">
        <v>131</v>
      </c>
      <c r="K6" s="71" t="s">
        <v>354</v>
      </c>
    </row>
    <row r="7" spans="1:224" ht="12.75" customHeight="1" x14ac:dyDescent="0.2">
      <c r="A7" s="66" t="s">
        <v>145</v>
      </c>
      <c r="B7" s="21">
        <v>1001</v>
      </c>
      <c r="C7" s="67" t="s">
        <v>146</v>
      </c>
      <c r="D7" s="22">
        <f t="shared" ref="D7:J22" ca="1" si="0">IFERROR(INDIRECT("'"&amp;$B$2&amp;"'!"&amp;ADDRESS(MATCH($B7,INDIRECT("'"&amp;$B$2&amp;"'!$B$1:$B$1095"),0),MATCH(D$5,INDIRECT("'"&amp;$B$2&amp;"'!5:5"),0))),0)</f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2">
        <f t="shared" ca="1" si="0"/>
        <v>0</v>
      </c>
      <c r="K7" s="23">
        <f t="shared" ref="K7:K22" ca="1" si="1">+SUM(D7:J7)</f>
        <v>0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ht="12.75" customHeight="1" x14ac:dyDescent="0.2">
      <c r="A8" s="66" t="s">
        <v>148</v>
      </c>
      <c r="B8" s="21">
        <v>1003</v>
      </c>
      <c r="C8" s="67" t="s">
        <v>146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2">
        <f t="shared" ca="1" si="0"/>
        <v>0</v>
      </c>
      <c r="K8" s="23">
        <f t="shared" ca="1" si="1"/>
        <v>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ht="12.75" customHeight="1" x14ac:dyDescent="0.2">
      <c r="A9" s="66" t="s">
        <v>150</v>
      </c>
      <c r="B9" s="21">
        <v>1004</v>
      </c>
      <c r="C9" s="67" t="s">
        <v>146</v>
      </c>
      <c r="D9" s="22">
        <f t="shared" ca="1" si="0"/>
        <v>0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2">
        <f t="shared" ca="1" si="0"/>
        <v>0</v>
      </c>
      <c r="I9" s="22">
        <f t="shared" ca="1" si="0"/>
        <v>0</v>
      </c>
      <c r="J9" s="22">
        <f t="shared" ca="1" si="0"/>
        <v>0</v>
      </c>
      <c r="K9" s="23">
        <f t="shared" ca="1" si="1"/>
        <v>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</row>
    <row r="10" spans="1:224" ht="12.75" customHeight="1" x14ac:dyDescent="0.2">
      <c r="A10" s="66" t="s">
        <v>152</v>
      </c>
      <c r="B10" s="21">
        <v>1005</v>
      </c>
      <c r="C10" s="67" t="s">
        <v>146</v>
      </c>
      <c r="D10" s="22">
        <f t="shared" ca="1" si="0"/>
        <v>0</v>
      </c>
      <c r="E10" s="22">
        <f t="shared" ca="1" si="0"/>
        <v>0</v>
      </c>
      <c r="F10" s="22">
        <f t="shared" ca="1" si="0"/>
        <v>0</v>
      </c>
      <c r="G10" s="22">
        <f t="shared" ca="1" si="0"/>
        <v>0</v>
      </c>
      <c r="H10" s="22">
        <f t="shared" ca="1" si="0"/>
        <v>0</v>
      </c>
      <c r="I10" s="22">
        <f t="shared" ca="1" si="0"/>
        <v>0</v>
      </c>
      <c r="J10" s="22">
        <f t="shared" ca="1" si="0"/>
        <v>0</v>
      </c>
      <c r="K10" s="23">
        <f t="shared" ca="1" si="1"/>
        <v>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</row>
    <row r="11" spans="1:224" ht="12.75" customHeight="1" x14ac:dyDescent="0.2">
      <c r="A11" s="66" t="s">
        <v>154</v>
      </c>
      <c r="B11" s="21">
        <v>1006</v>
      </c>
      <c r="C11" s="67" t="s">
        <v>146</v>
      </c>
      <c r="D11" s="22">
        <f t="shared" ca="1" si="0"/>
        <v>0</v>
      </c>
      <c r="E11" s="22">
        <f t="shared" ca="1" si="0"/>
        <v>0</v>
      </c>
      <c r="F11" s="22">
        <f t="shared" ca="1" si="0"/>
        <v>0</v>
      </c>
      <c r="G11" s="22">
        <f t="shared" ca="1" si="0"/>
        <v>0</v>
      </c>
      <c r="H11" s="22">
        <f t="shared" ca="1" si="0"/>
        <v>0</v>
      </c>
      <c r="I11" s="22">
        <f t="shared" ca="1" si="0"/>
        <v>0</v>
      </c>
      <c r="J11" s="22">
        <f t="shared" ca="1" si="0"/>
        <v>0</v>
      </c>
      <c r="K11" s="23">
        <f t="shared" ca="1" si="1"/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</row>
    <row r="12" spans="1:224" ht="12.75" customHeight="1" x14ac:dyDescent="0.2">
      <c r="A12" s="66" t="s">
        <v>156</v>
      </c>
      <c r="B12" s="21">
        <v>1007</v>
      </c>
      <c r="C12" s="67" t="s">
        <v>146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0</v>
      </c>
      <c r="J12" s="22">
        <f t="shared" ca="1" si="0"/>
        <v>0</v>
      </c>
      <c r="K12" s="23">
        <f t="shared" ca="1" si="1"/>
        <v>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</row>
    <row r="13" spans="1:224" ht="12.75" customHeight="1" x14ac:dyDescent="0.2">
      <c r="A13" s="66" t="s">
        <v>158</v>
      </c>
      <c r="B13" s="21">
        <v>1008</v>
      </c>
      <c r="C13" s="67" t="s">
        <v>146</v>
      </c>
      <c r="D13" s="22">
        <f t="shared" ca="1" si="0"/>
        <v>0</v>
      </c>
      <c r="E13" s="22">
        <f t="shared" ca="1" si="0"/>
        <v>0</v>
      </c>
      <c r="F13" s="22">
        <f t="shared" ca="1" si="0"/>
        <v>0</v>
      </c>
      <c r="G13" s="22">
        <f t="shared" ca="1" si="0"/>
        <v>0</v>
      </c>
      <c r="H13" s="22">
        <f t="shared" ca="1" si="0"/>
        <v>0</v>
      </c>
      <c r="I13" s="22">
        <f t="shared" ca="1" si="0"/>
        <v>0</v>
      </c>
      <c r="J13" s="22">
        <f t="shared" ca="1" si="0"/>
        <v>0</v>
      </c>
      <c r="K13" s="23">
        <f t="shared" ca="1" si="1"/>
        <v>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</row>
    <row r="14" spans="1:224" ht="12.75" customHeight="1" x14ac:dyDescent="0.2">
      <c r="A14" s="66" t="s">
        <v>159</v>
      </c>
      <c r="B14" s="21">
        <v>1009</v>
      </c>
      <c r="C14" s="67" t="s">
        <v>146</v>
      </c>
      <c r="D14" s="22">
        <f t="shared" ca="1" si="0"/>
        <v>0</v>
      </c>
      <c r="E14" s="22">
        <f t="shared" ca="1" si="0"/>
        <v>0</v>
      </c>
      <c r="F14" s="22">
        <f t="shared" ca="1" si="0"/>
        <v>0</v>
      </c>
      <c r="G14" s="22">
        <f t="shared" ca="1" si="0"/>
        <v>0</v>
      </c>
      <c r="H14" s="22">
        <f t="shared" ca="1" si="0"/>
        <v>0</v>
      </c>
      <c r="I14" s="22">
        <f t="shared" ca="1" si="0"/>
        <v>0</v>
      </c>
      <c r="J14" s="22">
        <f t="shared" ca="1" si="0"/>
        <v>0</v>
      </c>
      <c r="K14" s="23">
        <f t="shared" ca="1" si="1"/>
        <v>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</row>
    <row r="15" spans="1:224" ht="12.75" customHeight="1" x14ac:dyDescent="0.2">
      <c r="A15" s="66" t="s">
        <v>161</v>
      </c>
      <c r="B15" s="21">
        <v>1010</v>
      </c>
      <c r="C15" s="67" t="s">
        <v>146</v>
      </c>
      <c r="D15" s="22">
        <f t="shared" ca="1" si="0"/>
        <v>0</v>
      </c>
      <c r="E15" s="22">
        <f t="shared" ca="1" si="0"/>
        <v>0</v>
      </c>
      <c r="F15" s="22">
        <f t="shared" ca="1" si="0"/>
        <v>0</v>
      </c>
      <c r="G15" s="22">
        <f t="shared" ca="1" si="0"/>
        <v>0</v>
      </c>
      <c r="H15" s="22">
        <f t="shared" ca="1" si="0"/>
        <v>0</v>
      </c>
      <c r="I15" s="22">
        <f t="shared" ca="1" si="0"/>
        <v>0</v>
      </c>
      <c r="J15" s="22">
        <f t="shared" ca="1" si="0"/>
        <v>0</v>
      </c>
      <c r="K15" s="23">
        <f t="shared" ca="1" si="1"/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</row>
    <row r="16" spans="1:224" ht="12.75" customHeight="1" x14ac:dyDescent="0.2">
      <c r="A16" s="66" t="s">
        <v>163</v>
      </c>
      <c r="B16" s="21">
        <v>1011</v>
      </c>
      <c r="C16" s="67" t="s">
        <v>146</v>
      </c>
      <c r="D16" s="22">
        <f t="shared" ca="1" si="0"/>
        <v>0</v>
      </c>
      <c r="E16" s="22">
        <f t="shared" ca="1" si="0"/>
        <v>0</v>
      </c>
      <c r="F16" s="22">
        <f t="shared" ca="1" si="0"/>
        <v>0</v>
      </c>
      <c r="G16" s="22">
        <f t="shared" ca="1" si="0"/>
        <v>0</v>
      </c>
      <c r="H16" s="22">
        <f t="shared" ca="1" si="0"/>
        <v>0</v>
      </c>
      <c r="I16" s="22">
        <f t="shared" ca="1" si="0"/>
        <v>0</v>
      </c>
      <c r="J16" s="22">
        <f t="shared" ca="1" si="0"/>
        <v>0</v>
      </c>
      <c r="K16" s="23">
        <f t="shared" ca="1" si="1"/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</row>
    <row r="17" spans="1:224" ht="12.75" customHeight="1" x14ac:dyDescent="0.2">
      <c r="A17" s="66" t="s">
        <v>165</v>
      </c>
      <c r="B17" s="21">
        <v>1012</v>
      </c>
      <c r="C17" s="67" t="s">
        <v>146</v>
      </c>
      <c r="D17" s="22">
        <f t="shared" ca="1" si="0"/>
        <v>0</v>
      </c>
      <c r="E17" s="22">
        <f t="shared" ca="1" si="0"/>
        <v>0</v>
      </c>
      <c r="F17" s="22">
        <f t="shared" ca="1" si="0"/>
        <v>0</v>
      </c>
      <c r="G17" s="22">
        <f t="shared" ca="1" si="0"/>
        <v>0</v>
      </c>
      <c r="H17" s="22">
        <f t="shared" ca="1" si="0"/>
        <v>0</v>
      </c>
      <c r="I17" s="22">
        <f t="shared" ca="1" si="0"/>
        <v>0</v>
      </c>
      <c r="J17" s="22">
        <f t="shared" ca="1" si="0"/>
        <v>0</v>
      </c>
      <c r="K17" s="23">
        <f t="shared" ca="1" si="1"/>
        <v>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</row>
    <row r="18" spans="1:224" ht="12.75" customHeight="1" x14ac:dyDescent="0.2">
      <c r="A18" s="66" t="s">
        <v>167</v>
      </c>
      <c r="B18" s="21">
        <v>1013</v>
      </c>
      <c r="C18" s="67" t="s">
        <v>146</v>
      </c>
      <c r="D18" s="22">
        <f t="shared" ca="1" si="0"/>
        <v>0</v>
      </c>
      <c r="E18" s="22">
        <f t="shared" ca="1" si="0"/>
        <v>0</v>
      </c>
      <c r="F18" s="22">
        <f t="shared" ca="1" si="0"/>
        <v>0</v>
      </c>
      <c r="G18" s="22">
        <f t="shared" ca="1" si="0"/>
        <v>0</v>
      </c>
      <c r="H18" s="22">
        <f t="shared" ca="1" si="0"/>
        <v>0</v>
      </c>
      <c r="I18" s="22">
        <f t="shared" ca="1" si="0"/>
        <v>0</v>
      </c>
      <c r="J18" s="22">
        <f t="shared" ca="1" si="0"/>
        <v>0</v>
      </c>
      <c r="K18" s="23">
        <f t="shared" ca="1" si="1"/>
        <v>0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</row>
    <row r="19" spans="1:224" ht="12.75" customHeight="1" x14ac:dyDescent="0.2">
      <c r="A19" s="66" t="s">
        <v>169</v>
      </c>
      <c r="B19" s="21">
        <v>1016</v>
      </c>
      <c r="C19" s="67" t="s">
        <v>146</v>
      </c>
      <c r="D19" s="22">
        <f t="shared" ca="1" si="0"/>
        <v>0</v>
      </c>
      <c r="E19" s="22">
        <f t="shared" ca="1" si="0"/>
        <v>0</v>
      </c>
      <c r="F19" s="22">
        <f t="shared" ca="1" si="0"/>
        <v>0</v>
      </c>
      <c r="G19" s="22">
        <f t="shared" ca="1" si="0"/>
        <v>0</v>
      </c>
      <c r="H19" s="22">
        <f t="shared" ca="1" si="0"/>
        <v>0</v>
      </c>
      <c r="I19" s="22">
        <f t="shared" ca="1" si="0"/>
        <v>0</v>
      </c>
      <c r="J19" s="22">
        <f t="shared" ca="1" si="0"/>
        <v>0</v>
      </c>
      <c r="K19" s="23">
        <f t="shared" ca="1" si="1"/>
        <v>0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</row>
    <row r="20" spans="1:224" ht="12.75" customHeight="1" x14ac:dyDescent="0.2">
      <c r="A20" s="66" t="s">
        <v>171</v>
      </c>
      <c r="B20" s="21">
        <v>1017</v>
      </c>
      <c r="C20" s="67" t="s">
        <v>146</v>
      </c>
      <c r="D20" s="22">
        <f t="shared" ca="1" si="0"/>
        <v>0</v>
      </c>
      <c r="E20" s="22">
        <f t="shared" ca="1" si="0"/>
        <v>0</v>
      </c>
      <c r="F20" s="22">
        <f t="shared" ca="1" si="0"/>
        <v>0</v>
      </c>
      <c r="G20" s="22">
        <f t="shared" ca="1" si="0"/>
        <v>0</v>
      </c>
      <c r="H20" s="22">
        <f t="shared" ca="1" si="0"/>
        <v>0</v>
      </c>
      <c r="I20" s="22">
        <f t="shared" ca="1" si="0"/>
        <v>0</v>
      </c>
      <c r="J20" s="22">
        <f t="shared" ca="1" si="0"/>
        <v>0</v>
      </c>
      <c r="K20" s="23">
        <f t="shared" ca="1" si="1"/>
        <v>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</row>
    <row r="21" spans="1:224" ht="12.75" customHeight="1" x14ac:dyDescent="0.2">
      <c r="A21" s="66" t="s">
        <v>173</v>
      </c>
      <c r="B21" s="21">
        <v>1018</v>
      </c>
      <c r="C21" s="67" t="s">
        <v>146</v>
      </c>
      <c r="D21" s="22">
        <f t="shared" ca="1" si="0"/>
        <v>0</v>
      </c>
      <c r="E21" s="22">
        <f t="shared" ca="1" si="0"/>
        <v>0</v>
      </c>
      <c r="F21" s="22">
        <f t="shared" ca="1" si="0"/>
        <v>0</v>
      </c>
      <c r="G21" s="22">
        <f t="shared" ca="1" si="0"/>
        <v>0</v>
      </c>
      <c r="H21" s="22">
        <f t="shared" ca="1" si="0"/>
        <v>0</v>
      </c>
      <c r="I21" s="22">
        <f t="shared" ca="1" si="0"/>
        <v>0</v>
      </c>
      <c r="J21" s="22">
        <f t="shared" ca="1" si="0"/>
        <v>0</v>
      </c>
      <c r="K21" s="23">
        <f t="shared" ca="1" si="1"/>
        <v>0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</row>
    <row r="22" spans="1:224" ht="12.75" customHeight="1" x14ac:dyDescent="0.2">
      <c r="A22" s="66" t="s">
        <v>175</v>
      </c>
      <c r="B22" s="21">
        <v>1020</v>
      </c>
      <c r="C22" s="67" t="s">
        <v>146</v>
      </c>
      <c r="D22" s="22">
        <f t="shared" ca="1" si="0"/>
        <v>0</v>
      </c>
      <c r="E22" s="22">
        <f t="shared" ca="1" si="0"/>
        <v>0</v>
      </c>
      <c r="F22" s="22">
        <f t="shared" ca="1" si="0"/>
        <v>0</v>
      </c>
      <c r="G22" s="22">
        <f t="shared" ca="1" si="0"/>
        <v>0</v>
      </c>
      <c r="H22" s="22">
        <f t="shared" ca="1" si="0"/>
        <v>0</v>
      </c>
      <c r="I22" s="22">
        <f t="shared" ca="1" si="0"/>
        <v>0</v>
      </c>
      <c r="J22" s="22">
        <f t="shared" ca="1" si="0"/>
        <v>0</v>
      </c>
      <c r="K22" s="23">
        <f t="shared" ca="1" si="1"/>
        <v>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</row>
    <row r="23" spans="1:224" ht="12.75" customHeight="1" x14ac:dyDescent="0.2">
      <c r="A23" s="66" t="s">
        <v>177</v>
      </c>
      <c r="B23" s="21">
        <v>1022</v>
      </c>
      <c r="C23" s="67" t="s">
        <v>146</v>
      </c>
      <c r="D23" s="22">
        <f t="shared" ref="D23:J38" ca="1" si="2">IFERROR(INDIRECT("'"&amp;$B$2&amp;"'!"&amp;ADDRESS(MATCH($B23,INDIRECT("'"&amp;$B$2&amp;"'!$B$1:$B$1095"),0),MATCH(D$5,INDIRECT("'"&amp;$B$2&amp;"'!5:5"),0))),0)</f>
        <v>0</v>
      </c>
      <c r="E23" s="22">
        <f t="shared" ca="1" si="2"/>
        <v>0</v>
      </c>
      <c r="F23" s="22">
        <f t="shared" ca="1" si="2"/>
        <v>0</v>
      </c>
      <c r="G23" s="22">
        <f t="shared" ca="1" si="2"/>
        <v>0</v>
      </c>
      <c r="H23" s="22">
        <f t="shared" ca="1" si="2"/>
        <v>0</v>
      </c>
      <c r="I23" s="22">
        <f t="shared" ca="1" si="2"/>
        <v>0</v>
      </c>
      <c r="J23" s="22">
        <f t="shared" ca="1" si="2"/>
        <v>0</v>
      </c>
      <c r="K23" s="23">
        <f ca="1">+SUM(D23:J23)</f>
        <v>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</row>
    <row r="24" spans="1:224" ht="12.75" customHeight="1" x14ac:dyDescent="0.2">
      <c r="A24" s="66" t="s">
        <v>179</v>
      </c>
      <c r="B24" s="21">
        <v>1025</v>
      </c>
      <c r="C24" s="67" t="s">
        <v>146</v>
      </c>
      <c r="D24" s="22">
        <f t="shared" ca="1" si="2"/>
        <v>0</v>
      </c>
      <c r="E24" s="22">
        <f t="shared" ca="1" si="2"/>
        <v>0</v>
      </c>
      <c r="F24" s="22">
        <f t="shared" ca="1" si="2"/>
        <v>0</v>
      </c>
      <c r="G24" s="22">
        <f t="shared" ca="1" si="2"/>
        <v>0</v>
      </c>
      <c r="H24" s="22">
        <f t="shared" ca="1" si="2"/>
        <v>0</v>
      </c>
      <c r="I24" s="22">
        <f t="shared" ca="1" si="2"/>
        <v>0</v>
      </c>
      <c r="J24" s="22">
        <f t="shared" ca="1" si="2"/>
        <v>0</v>
      </c>
      <c r="K24" s="23">
        <f ca="1">+SUM(D24:J24)</f>
        <v>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</row>
    <row r="25" spans="1:224" ht="12.75" customHeight="1" x14ac:dyDescent="0.2">
      <c r="A25" s="66" t="s">
        <v>181</v>
      </c>
      <c r="B25" s="21">
        <v>1027</v>
      </c>
      <c r="C25" s="67" t="s">
        <v>146</v>
      </c>
      <c r="D25" s="22">
        <f t="shared" ca="1" si="2"/>
        <v>0</v>
      </c>
      <c r="E25" s="22">
        <f t="shared" ca="1" si="2"/>
        <v>0</v>
      </c>
      <c r="F25" s="22">
        <f t="shared" ca="1" si="2"/>
        <v>0</v>
      </c>
      <c r="G25" s="22">
        <f t="shared" ca="1" si="2"/>
        <v>0</v>
      </c>
      <c r="H25" s="22">
        <f t="shared" ca="1" si="2"/>
        <v>0</v>
      </c>
      <c r="I25" s="22">
        <f t="shared" ca="1" si="2"/>
        <v>0</v>
      </c>
      <c r="J25" s="22">
        <f t="shared" ca="1" si="2"/>
        <v>0</v>
      </c>
      <c r="K25" s="23">
        <f t="shared" ref="K25:K46" ca="1" si="3">+SUM(D25:J25)</f>
        <v>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</row>
    <row r="26" spans="1:224" ht="12.75" customHeight="1" x14ac:dyDescent="0.2">
      <c r="A26" s="66" t="s">
        <v>183</v>
      </c>
      <c r="B26" s="21">
        <v>1028</v>
      </c>
      <c r="C26" s="67" t="s">
        <v>146</v>
      </c>
      <c r="D26" s="22">
        <f t="shared" ca="1" si="2"/>
        <v>0</v>
      </c>
      <c r="E26" s="22">
        <f t="shared" ca="1" si="2"/>
        <v>0</v>
      </c>
      <c r="F26" s="22">
        <f t="shared" ca="1" si="2"/>
        <v>0</v>
      </c>
      <c r="G26" s="22">
        <f t="shared" ca="1" si="2"/>
        <v>0</v>
      </c>
      <c r="H26" s="22">
        <f t="shared" ca="1" si="2"/>
        <v>0</v>
      </c>
      <c r="I26" s="22">
        <f t="shared" ca="1" si="2"/>
        <v>0</v>
      </c>
      <c r="J26" s="22">
        <f t="shared" ca="1" si="2"/>
        <v>0</v>
      </c>
      <c r="K26" s="23">
        <f t="shared" ca="1" si="3"/>
        <v>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</row>
    <row r="27" spans="1:224" ht="12.75" customHeight="1" x14ac:dyDescent="0.2">
      <c r="A27" s="66" t="s">
        <v>185</v>
      </c>
      <c r="B27" s="21">
        <v>1030</v>
      </c>
      <c r="C27" s="67" t="s">
        <v>146</v>
      </c>
      <c r="D27" s="22">
        <f t="shared" ca="1" si="2"/>
        <v>0</v>
      </c>
      <c r="E27" s="22">
        <f t="shared" ca="1" si="2"/>
        <v>0</v>
      </c>
      <c r="F27" s="22">
        <f t="shared" ca="1" si="2"/>
        <v>0</v>
      </c>
      <c r="G27" s="22">
        <f t="shared" ca="1" si="2"/>
        <v>0</v>
      </c>
      <c r="H27" s="22">
        <f t="shared" ca="1" si="2"/>
        <v>0</v>
      </c>
      <c r="I27" s="22">
        <f t="shared" ca="1" si="2"/>
        <v>0</v>
      </c>
      <c r="J27" s="22">
        <f t="shared" ca="1" si="2"/>
        <v>0</v>
      </c>
      <c r="K27" s="23">
        <f t="shared" ca="1" si="3"/>
        <v>0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</row>
    <row r="28" spans="1:224" ht="12.75" customHeight="1" x14ac:dyDescent="0.2">
      <c r="A28" s="66" t="s">
        <v>187</v>
      </c>
      <c r="B28" s="21">
        <v>1031</v>
      </c>
      <c r="C28" s="67" t="s">
        <v>146</v>
      </c>
      <c r="D28" s="22">
        <f t="shared" ca="1" si="2"/>
        <v>0</v>
      </c>
      <c r="E28" s="22">
        <f t="shared" ca="1" si="2"/>
        <v>0</v>
      </c>
      <c r="F28" s="22">
        <f t="shared" ca="1" si="2"/>
        <v>0</v>
      </c>
      <c r="G28" s="22">
        <f t="shared" ca="1" si="2"/>
        <v>0</v>
      </c>
      <c r="H28" s="22">
        <f t="shared" ca="1" si="2"/>
        <v>0</v>
      </c>
      <c r="I28" s="22">
        <f t="shared" ca="1" si="2"/>
        <v>0</v>
      </c>
      <c r="J28" s="22">
        <f t="shared" ca="1" si="2"/>
        <v>0</v>
      </c>
      <c r="K28" s="23">
        <f t="shared" ca="1" si="3"/>
        <v>0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</row>
    <row r="29" spans="1:224" ht="12.75" customHeight="1" x14ac:dyDescent="0.2">
      <c r="A29" s="66" t="s">
        <v>189</v>
      </c>
      <c r="B29" s="21">
        <v>1032</v>
      </c>
      <c r="C29" s="67" t="s">
        <v>146</v>
      </c>
      <c r="D29" s="22">
        <f t="shared" ca="1" si="2"/>
        <v>0</v>
      </c>
      <c r="E29" s="22">
        <f t="shared" ca="1" si="2"/>
        <v>0</v>
      </c>
      <c r="F29" s="22">
        <f t="shared" ca="1" si="2"/>
        <v>0</v>
      </c>
      <c r="G29" s="22">
        <f t="shared" ca="1" si="2"/>
        <v>0</v>
      </c>
      <c r="H29" s="22">
        <f t="shared" ca="1" si="2"/>
        <v>0</v>
      </c>
      <c r="I29" s="22">
        <f t="shared" ca="1" si="2"/>
        <v>0</v>
      </c>
      <c r="J29" s="22">
        <f t="shared" ca="1" si="2"/>
        <v>0</v>
      </c>
      <c r="K29" s="23">
        <f t="shared" ca="1" si="3"/>
        <v>0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</row>
    <row r="30" spans="1:224" ht="12.75" customHeight="1" x14ac:dyDescent="0.2">
      <c r="A30" s="66" t="s">
        <v>191</v>
      </c>
      <c r="B30" s="21">
        <v>1034</v>
      </c>
      <c r="C30" s="67" t="s">
        <v>146</v>
      </c>
      <c r="D30" s="22">
        <f t="shared" ca="1" si="2"/>
        <v>0</v>
      </c>
      <c r="E30" s="22">
        <f t="shared" ca="1" si="2"/>
        <v>0</v>
      </c>
      <c r="F30" s="22">
        <f t="shared" ca="1" si="2"/>
        <v>0</v>
      </c>
      <c r="G30" s="22">
        <f t="shared" ca="1" si="2"/>
        <v>0</v>
      </c>
      <c r="H30" s="22">
        <f t="shared" ca="1" si="2"/>
        <v>0</v>
      </c>
      <c r="I30" s="22">
        <f t="shared" ca="1" si="2"/>
        <v>0</v>
      </c>
      <c r="J30" s="22">
        <f t="shared" ca="1" si="2"/>
        <v>0</v>
      </c>
      <c r="K30" s="23">
        <f t="shared" ca="1" si="3"/>
        <v>0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</row>
    <row r="31" spans="1:224" ht="12.75" customHeight="1" x14ac:dyDescent="0.2">
      <c r="A31" s="66" t="s">
        <v>193</v>
      </c>
      <c r="B31" s="21">
        <v>1035</v>
      </c>
      <c r="C31" s="67" t="s">
        <v>146</v>
      </c>
      <c r="D31" s="22">
        <f t="shared" ca="1" si="2"/>
        <v>0</v>
      </c>
      <c r="E31" s="22">
        <f t="shared" ca="1" si="2"/>
        <v>0</v>
      </c>
      <c r="F31" s="22">
        <f t="shared" ca="1" si="2"/>
        <v>0</v>
      </c>
      <c r="G31" s="22">
        <f t="shared" ca="1" si="2"/>
        <v>0</v>
      </c>
      <c r="H31" s="22">
        <f t="shared" ca="1" si="2"/>
        <v>0</v>
      </c>
      <c r="I31" s="22">
        <f t="shared" ca="1" si="2"/>
        <v>0</v>
      </c>
      <c r="J31" s="22">
        <f t="shared" ca="1" si="2"/>
        <v>0</v>
      </c>
      <c r="K31" s="23">
        <f t="shared" ca="1" si="3"/>
        <v>0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</row>
    <row r="32" spans="1:224" ht="12.75" customHeight="1" x14ac:dyDescent="0.2">
      <c r="A32" s="66" t="s">
        <v>195</v>
      </c>
      <c r="B32" s="21">
        <v>1036</v>
      </c>
      <c r="C32" s="67" t="s">
        <v>146</v>
      </c>
      <c r="D32" s="22">
        <f t="shared" ca="1" si="2"/>
        <v>0</v>
      </c>
      <c r="E32" s="22">
        <f t="shared" ca="1" si="2"/>
        <v>0</v>
      </c>
      <c r="F32" s="22">
        <f t="shared" ca="1" si="2"/>
        <v>0</v>
      </c>
      <c r="G32" s="22">
        <f t="shared" ca="1" si="2"/>
        <v>0</v>
      </c>
      <c r="H32" s="22">
        <f t="shared" ca="1" si="2"/>
        <v>0</v>
      </c>
      <c r="I32" s="22">
        <f t="shared" ca="1" si="2"/>
        <v>0</v>
      </c>
      <c r="J32" s="22">
        <f t="shared" ca="1" si="2"/>
        <v>0</v>
      </c>
      <c r="K32" s="23">
        <f t="shared" ca="1" si="3"/>
        <v>0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</row>
    <row r="33" spans="1:224" ht="12.75" customHeight="1" x14ac:dyDescent="0.2">
      <c r="A33" s="66" t="s">
        <v>197</v>
      </c>
      <c r="B33" s="21">
        <v>1037</v>
      </c>
      <c r="C33" s="67" t="s">
        <v>146</v>
      </c>
      <c r="D33" s="22">
        <f t="shared" ca="1" si="2"/>
        <v>0</v>
      </c>
      <c r="E33" s="22">
        <f t="shared" ca="1" si="2"/>
        <v>0</v>
      </c>
      <c r="F33" s="22">
        <f t="shared" ca="1" si="2"/>
        <v>0</v>
      </c>
      <c r="G33" s="22">
        <f t="shared" ca="1" si="2"/>
        <v>0</v>
      </c>
      <c r="H33" s="22">
        <f t="shared" ca="1" si="2"/>
        <v>0</v>
      </c>
      <c r="I33" s="22">
        <f t="shared" ca="1" si="2"/>
        <v>0</v>
      </c>
      <c r="J33" s="22">
        <f t="shared" ca="1" si="2"/>
        <v>0</v>
      </c>
      <c r="K33" s="23">
        <f t="shared" ca="1" si="3"/>
        <v>0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</row>
    <row r="34" spans="1:224" ht="12.75" customHeight="1" x14ac:dyDescent="0.2">
      <c r="A34" s="66" t="s">
        <v>199</v>
      </c>
      <c r="B34" s="21">
        <v>1038</v>
      </c>
      <c r="C34" s="67" t="s">
        <v>146</v>
      </c>
      <c r="D34" s="22">
        <f t="shared" ca="1" si="2"/>
        <v>0</v>
      </c>
      <c r="E34" s="22">
        <f t="shared" ca="1" si="2"/>
        <v>0</v>
      </c>
      <c r="F34" s="22">
        <f t="shared" ca="1" si="2"/>
        <v>0</v>
      </c>
      <c r="G34" s="22">
        <f t="shared" ca="1" si="2"/>
        <v>0</v>
      </c>
      <c r="H34" s="22">
        <f t="shared" ca="1" si="2"/>
        <v>0</v>
      </c>
      <c r="I34" s="22">
        <f t="shared" ca="1" si="2"/>
        <v>0</v>
      </c>
      <c r="J34" s="22">
        <f t="shared" ca="1" si="2"/>
        <v>0</v>
      </c>
      <c r="K34" s="23">
        <f t="shared" ca="1" si="3"/>
        <v>0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</row>
    <row r="35" spans="1:224" ht="12.75" customHeight="1" x14ac:dyDescent="0.2">
      <c r="A35" s="66" t="s">
        <v>201</v>
      </c>
      <c r="B35" s="21">
        <v>1039</v>
      </c>
      <c r="C35" s="67" t="s">
        <v>146</v>
      </c>
      <c r="D35" s="22">
        <f t="shared" ca="1" si="2"/>
        <v>0</v>
      </c>
      <c r="E35" s="22">
        <f t="shared" ca="1" si="2"/>
        <v>0</v>
      </c>
      <c r="F35" s="22">
        <f t="shared" ca="1" si="2"/>
        <v>0</v>
      </c>
      <c r="G35" s="22">
        <f t="shared" ca="1" si="2"/>
        <v>0</v>
      </c>
      <c r="H35" s="22">
        <f t="shared" ca="1" si="2"/>
        <v>0</v>
      </c>
      <c r="I35" s="22">
        <f t="shared" ca="1" si="2"/>
        <v>0</v>
      </c>
      <c r="J35" s="22">
        <f t="shared" ca="1" si="2"/>
        <v>0</v>
      </c>
      <c r="K35" s="23">
        <f t="shared" ca="1" si="3"/>
        <v>0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</row>
    <row r="36" spans="1:224" ht="12.75" customHeight="1" x14ac:dyDescent="0.2">
      <c r="A36" s="66" t="s">
        <v>203</v>
      </c>
      <c r="B36" s="21">
        <v>1040</v>
      </c>
      <c r="C36" s="67" t="s">
        <v>146</v>
      </c>
      <c r="D36" s="22">
        <f t="shared" ca="1" si="2"/>
        <v>0</v>
      </c>
      <c r="E36" s="22">
        <f t="shared" ca="1" si="2"/>
        <v>0</v>
      </c>
      <c r="F36" s="22">
        <f t="shared" ca="1" si="2"/>
        <v>0</v>
      </c>
      <c r="G36" s="22">
        <f t="shared" ca="1" si="2"/>
        <v>0</v>
      </c>
      <c r="H36" s="22">
        <f t="shared" ca="1" si="2"/>
        <v>0</v>
      </c>
      <c r="I36" s="22">
        <f t="shared" ca="1" si="2"/>
        <v>0</v>
      </c>
      <c r="J36" s="22">
        <f t="shared" ca="1" si="2"/>
        <v>0</v>
      </c>
      <c r="K36" s="23">
        <f t="shared" ca="1" si="3"/>
        <v>0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</row>
    <row r="37" spans="1:224" ht="12.75" customHeight="1" x14ac:dyDescent="0.2">
      <c r="A37" s="66" t="s">
        <v>205</v>
      </c>
      <c r="B37" s="21">
        <v>1043</v>
      </c>
      <c r="C37" s="67" t="s">
        <v>146</v>
      </c>
      <c r="D37" s="22">
        <f t="shared" ca="1" si="2"/>
        <v>0</v>
      </c>
      <c r="E37" s="22">
        <f t="shared" ca="1" si="2"/>
        <v>0</v>
      </c>
      <c r="F37" s="22">
        <f t="shared" ca="1" si="2"/>
        <v>0</v>
      </c>
      <c r="G37" s="22">
        <f t="shared" ca="1" si="2"/>
        <v>0</v>
      </c>
      <c r="H37" s="22">
        <f t="shared" ca="1" si="2"/>
        <v>0</v>
      </c>
      <c r="I37" s="22">
        <f t="shared" ca="1" si="2"/>
        <v>0</v>
      </c>
      <c r="J37" s="22">
        <f t="shared" ca="1" si="2"/>
        <v>0</v>
      </c>
      <c r="K37" s="23">
        <f t="shared" ca="1" si="3"/>
        <v>0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</row>
    <row r="38" spans="1:224" ht="12.75" customHeight="1" x14ac:dyDescent="0.2">
      <c r="A38" s="66" t="s">
        <v>207</v>
      </c>
      <c r="B38" s="21">
        <v>1044</v>
      </c>
      <c r="C38" s="67" t="s">
        <v>146</v>
      </c>
      <c r="D38" s="22">
        <f t="shared" ca="1" si="2"/>
        <v>0</v>
      </c>
      <c r="E38" s="22">
        <f t="shared" ca="1" si="2"/>
        <v>0</v>
      </c>
      <c r="F38" s="22">
        <f t="shared" ca="1" si="2"/>
        <v>0</v>
      </c>
      <c r="G38" s="22">
        <f t="shared" ca="1" si="2"/>
        <v>0</v>
      </c>
      <c r="H38" s="22">
        <f t="shared" ca="1" si="2"/>
        <v>0</v>
      </c>
      <c r="I38" s="22">
        <f t="shared" ca="1" si="2"/>
        <v>0</v>
      </c>
      <c r="J38" s="22">
        <f t="shared" ca="1" si="2"/>
        <v>0</v>
      </c>
      <c r="K38" s="23">
        <f t="shared" ca="1" si="3"/>
        <v>0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</row>
    <row r="39" spans="1:224" ht="12.75" customHeight="1" x14ac:dyDescent="0.2">
      <c r="A39" s="66" t="s">
        <v>209</v>
      </c>
      <c r="B39" s="21">
        <v>1045</v>
      </c>
      <c r="C39" s="67" t="s">
        <v>146</v>
      </c>
      <c r="D39" s="22">
        <f t="shared" ref="D39:J54" ca="1" si="4">IFERROR(INDIRECT("'"&amp;$B$2&amp;"'!"&amp;ADDRESS(MATCH($B39,INDIRECT("'"&amp;$B$2&amp;"'!$B$1:$B$1095"),0),MATCH(D$5,INDIRECT("'"&amp;$B$2&amp;"'!5:5"),0))),0)</f>
        <v>0</v>
      </c>
      <c r="E39" s="22">
        <f t="shared" ca="1" si="4"/>
        <v>0</v>
      </c>
      <c r="F39" s="22">
        <f t="shared" ca="1" si="4"/>
        <v>0</v>
      </c>
      <c r="G39" s="22">
        <f t="shared" ca="1" si="4"/>
        <v>0</v>
      </c>
      <c r="H39" s="22">
        <f t="shared" ca="1" si="4"/>
        <v>0</v>
      </c>
      <c r="I39" s="22">
        <f t="shared" ca="1" si="4"/>
        <v>0</v>
      </c>
      <c r="J39" s="22">
        <f t="shared" ca="1" si="4"/>
        <v>0</v>
      </c>
      <c r="K39" s="23">
        <f t="shared" ca="1" si="3"/>
        <v>0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</row>
    <row r="40" spans="1:224" ht="12.75" customHeight="1" x14ac:dyDescent="0.2">
      <c r="A40" s="66" t="s">
        <v>211</v>
      </c>
      <c r="B40" s="21">
        <v>1046</v>
      </c>
      <c r="C40" s="67" t="s">
        <v>146</v>
      </c>
      <c r="D40" s="22">
        <f t="shared" ca="1" si="4"/>
        <v>0</v>
      </c>
      <c r="E40" s="22">
        <f t="shared" ca="1" si="4"/>
        <v>0</v>
      </c>
      <c r="F40" s="22">
        <f t="shared" ca="1" si="4"/>
        <v>0</v>
      </c>
      <c r="G40" s="22">
        <f t="shared" ca="1" si="4"/>
        <v>0</v>
      </c>
      <c r="H40" s="22">
        <f t="shared" ca="1" si="4"/>
        <v>0</v>
      </c>
      <c r="I40" s="22">
        <f t="shared" ca="1" si="4"/>
        <v>0</v>
      </c>
      <c r="J40" s="22">
        <f t="shared" ca="1" si="4"/>
        <v>0</v>
      </c>
      <c r="K40" s="23">
        <f t="shared" ca="1" si="3"/>
        <v>0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</row>
    <row r="41" spans="1:224" ht="12.75" customHeight="1" x14ac:dyDescent="0.2">
      <c r="A41" s="66" t="s">
        <v>213</v>
      </c>
      <c r="B41" s="21">
        <v>1047</v>
      </c>
      <c r="C41" s="67" t="s">
        <v>146</v>
      </c>
      <c r="D41" s="22">
        <f t="shared" ca="1" si="4"/>
        <v>0</v>
      </c>
      <c r="E41" s="22">
        <f t="shared" ca="1" si="4"/>
        <v>0</v>
      </c>
      <c r="F41" s="22">
        <f t="shared" ca="1" si="4"/>
        <v>0</v>
      </c>
      <c r="G41" s="22">
        <f t="shared" ca="1" si="4"/>
        <v>0</v>
      </c>
      <c r="H41" s="22">
        <f t="shared" ca="1" si="4"/>
        <v>0</v>
      </c>
      <c r="I41" s="22">
        <f t="shared" ca="1" si="4"/>
        <v>0</v>
      </c>
      <c r="J41" s="22">
        <f t="shared" ca="1" si="4"/>
        <v>0</v>
      </c>
      <c r="K41" s="23">
        <f t="shared" ca="1" si="3"/>
        <v>0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</row>
    <row r="42" spans="1:224" ht="12.75" customHeight="1" x14ac:dyDescent="0.2">
      <c r="A42" s="66" t="s">
        <v>215</v>
      </c>
      <c r="B42" s="21">
        <v>1048</v>
      </c>
      <c r="C42" s="67" t="s">
        <v>146</v>
      </c>
      <c r="D42" s="22">
        <f t="shared" ca="1" si="4"/>
        <v>0</v>
      </c>
      <c r="E42" s="22">
        <f t="shared" ca="1" si="4"/>
        <v>0</v>
      </c>
      <c r="F42" s="22">
        <f t="shared" ca="1" si="4"/>
        <v>0</v>
      </c>
      <c r="G42" s="22">
        <f t="shared" ca="1" si="4"/>
        <v>0</v>
      </c>
      <c r="H42" s="22">
        <f t="shared" ca="1" si="4"/>
        <v>0</v>
      </c>
      <c r="I42" s="22">
        <f t="shared" ca="1" si="4"/>
        <v>0</v>
      </c>
      <c r="J42" s="22">
        <f t="shared" ca="1" si="4"/>
        <v>0</v>
      </c>
      <c r="K42" s="23">
        <f t="shared" ca="1" si="3"/>
        <v>0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</row>
    <row r="43" spans="1:224" ht="12.75" customHeight="1" x14ac:dyDescent="0.2">
      <c r="A43" s="66" t="s">
        <v>217</v>
      </c>
      <c r="B43" s="21">
        <v>1049</v>
      </c>
      <c r="C43" s="67" t="s">
        <v>146</v>
      </c>
      <c r="D43" s="22">
        <f t="shared" ca="1" si="4"/>
        <v>0</v>
      </c>
      <c r="E43" s="22">
        <f t="shared" ca="1" si="4"/>
        <v>0</v>
      </c>
      <c r="F43" s="22">
        <f t="shared" ca="1" si="4"/>
        <v>0</v>
      </c>
      <c r="G43" s="22">
        <f t="shared" ca="1" si="4"/>
        <v>0</v>
      </c>
      <c r="H43" s="22">
        <f t="shared" ca="1" si="4"/>
        <v>0</v>
      </c>
      <c r="I43" s="22">
        <f t="shared" ca="1" si="4"/>
        <v>0</v>
      </c>
      <c r="J43" s="22">
        <f t="shared" ca="1" si="4"/>
        <v>0</v>
      </c>
      <c r="K43" s="23">
        <f t="shared" ca="1" si="3"/>
        <v>0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</row>
    <row r="44" spans="1:224" ht="12.75" customHeight="1" x14ac:dyDescent="0.2">
      <c r="A44" s="66" t="s">
        <v>219</v>
      </c>
      <c r="B44" s="21">
        <v>1050</v>
      </c>
      <c r="C44" s="67" t="s">
        <v>146</v>
      </c>
      <c r="D44" s="22">
        <f t="shared" ca="1" si="4"/>
        <v>0</v>
      </c>
      <c r="E44" s="22">
        <f t="shared" ca="1" si="4"/>
        <v>0</v>
      </c>
      <c r="F44" s="22">
        <f t="shared" ca="1" si="4"/>
        <v>0</v>
      </c>
      <c r="G44" s="22">
        <f t="shared" ca="1" si="4"/>
        <v>0</v>
      </c>
      <c r="H44" s="22">
        <f t="shared" ca="1" si="4"/>
        <v>0</v>
      </c>
      <c r="I44" s="22">
        <f t="shared" ca="1" si="4"/>
        <v>0</v>
      </c>
      <c r="J44" s="22">
        <f t="shared" ca="1" si="4"/>
        <v>0</v>
      </c>
      <c r="K44" s="23">
        <f t="shared" ca="1" si="3"/>
        <v>0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</row>
    <row r="45" spans="1:224" ht="12.75" customHeight="1" x14ac:dyDescent="0.2">
      <c r="A45" s="66" t="s">
        <v>221</v>
      </c>
      <c r="B45" s="21">
        <v>1051</v>
      </c>
      <c r="C45" s="67" t="s">
        <v>146</v>
      </c>
      <c r="D45" s="22">
        <f t="shared" ca="1" si="4"/>
        <v>0</v>
      </c>
      <c r="E45" s="22">
        <f t="shared" ca="1" si="4"/>
        <v>0</v>
      </c>
      <c r="F45" s="22">
        <f t="shared" ca="1" si="4"/>
        <v>0</v>
      </c>
      <c r="G45" s="22">
        <f t="shared" ca="1" si="4"/>
        <v>0</v>
      </c>
      <c r="H45" s="22">
        <f t="shared" ca="1" si="4"/>
        <v>0</v>
      </c>
      <c r="I45" s="22">
        <f t="shared" ca="1" si="4"/>
        <v>0</v>
      </c>
      <c r="J45" s="22">
        <f t="shared" ca="1" si="4"/>
        <v>0</v>
      </c>
      <c r="K45" s="23">
        <f t="shared" ca="1" si="3"/>
        <v>0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</row>
    <row r="46" spans="1:224" ht="12.75" customHeight="1" x14ac:dyDescent="0.2">
      <c r="A46" s="66" t="s">
        <v>223</v>
      </c>
      <c r="B46" s="21">
        <v>1052</v>
      </c>
      <c r="C46" s="67" t="s">
        <v>146</v>
      </c>
      <c r="D46" s="22">
        <f t="shared" ca="1" si="4"/>
        <v>0</v>
      </c>
      <c r="E46" s="22">
        <f t="shared" ca="1" si="4"/>
        <v>0</v>
      </c>
      <c r="F46" s="22">
        <f t="shared" ca="1" si="4"/>
        <v>0</v>
      </c>
      <c r="G46" s="22">
        <f t="shared" ca="1" si="4"/>
        <v>0</v>
      </c>
      <c r="H46" s="22">
        <f t="shared" ca="1" si="4"/>
        <v>0</v>
      </c>
      <c r="I46" s="22">
        <f t="shared" ca="1" si="4"/>
        <v>0</v>
      </c>
      <c r="J46" s="22">
        <f t="shared" ca="1" si="4"/>
        <v>0</v>
      </c>
      <c r="K46" s="23">
        <f t="shared" ca="1" si="3"/>
        <v>0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</row>
    <row r="47" spans="1:224" ht="12.75" customHeight="1" x14ac:dyDescent="0.2">
      <c r="A47" s="66" t="s">
        <v>225</v>
      </c>
      <c r="B47" s="21">
        <v>1053</v>
      </c>
      <c r="C47" s="67" t="s">
        <v>146</v>
      </c>
      <c r="D47" s="22">
        <f t="shared" ca="1" si="4"/>
        <v>0</v>
      </c>
      <c r="E47" s="22">
        <f t="shared" ca="1" si="4"/>
        <v>0</v>
      </c>
      <c r="F47" s="22">
        <f t="shared" ca="1" si="4"/>
        <v>0</v>
      </c>
      <c r="G47" s="22">
        <f t="shared" ca="1" si="4"/>
        <v>0</v>
      </c>
      <c r="H47" s="22">
        <f t="shared" ca="1" si="4"/>
        <v>0</v>
      </c>
      <c r="I47" s="22">
        <f t="shared" ca="1" si="4"/>
        <v>0</v>
      </c>
      <c r="J47" s="22">
        <f t="shared" ca="1" si="4"/>
        <v>0</v>
      </c>
      <c r="K47" s="23">
        <f t="shared" ref="K47:K60" ca="1" si="5">+SUM(D47:J47)</f>
        <v>0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</row>
    <row r="48" spans="1:224" ht="12.75" customHeight="1" x14ac:dyDescent="0.2">
      <c r="A48" s="66" t="s">
        <v>227</v>
      </c>
      <c r="B48" s="21">
        <v>1054</v>
      </c>
      <c r="C48" s="67" t="s">
        <v>146</v>
      </c>
      <c r="D48" s="22">
        <f t="shared" ca="1" si="4"/>
        <v>0</v>
      </c>
      <c r="E48" s="22">
        <f t="shared" ca="1" si="4"/>
        <v>0</v>
      </c>
      <c r="F48" s="22">
        <f t="shared" ca="1" si="4"/>
        <v>0</v>
      </c>
      <c r="G48" s="22">
        <f t="shared" ca="1" si="4"/>
        <v>0</v>
      </c>
      <c r="H48" s="22">
        <f t="shared" ca="1" si="4"/>
        <v>0</v>
      </c>
      <c r="I48" s="22">
        <f t="shared" ca="1" si="4"/>
        <v>0</v>
      </c>
      <c r="J48" s="22">
        <f t="shared" ca="1" si="4"/>
        <v>0</v>
      </c>
      <c r="K48" s="23">
        <f t="shared" ca="1" si="5"/>
        <v>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</row>
    <row r="49" spans="1:224" ht="12.75" customHeight="1" x14ac:dyDescent="0.2">
      <c r="A49" s="66" t="s">
        <v>229</v>
      </c>
      <c r="B49" s="21">
        <v>1055</v>
      </c>
      <c r="C49" s="67" t="s">
        <v>146</v>
      </c>
      <c r="D49" s="22">
        <f t="shared" ca="1" si="4"/>
        <v>0</v>
      </c>
      <c r="E49" s="22">
        <f t="shared" ca="1" si="4"/>
        <v>0</v>
      </c>
      <c r="F49" s="22">
        <f t="shared" ca="1" si="4"/>
        <v>0</v>
      </c>
      <c r="G49" s="22">
        <f t="shared" ca="1" si="4"/>
        <v>0</v>
      </c>
      <c r="H49" s="22">
        <f t="shared" ca="1" si="4"/>
        <v>0</v>
      </c>
      <c r="I49" s="22">
        <f t="shared" ca="1" si="4"/>
        <v>0</v>
      </c>
      <c r="J49" s="22">
        <f t="shared" ca="1" si="4"/>
        <v>0</v>
      </c>
      <c r="K49" s="23">
        <f t="shared" ca="1" si="5"/>
        <v>0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</row>
    <row r="50" spans="1:224" ht="12.75" customHeight="1" x14ac:dyDescent="0.2">
      <c r="A50" s="66" t="s">
        <v>231</v>
      </c>
      <c r="B50" s="21">
        <v>1056</v>
      </c>
      <c r="C50" s="67" t="s">
        <v>146</v>
      </c>
      <c r="D50" s="22">
        <f t="shared" ca="1" si="4"/>
        <v>0</v>
      </c>
      <c r="E50" s="22">
        <f t="shared" ca="1" si="4"/>
        <v>0</v>
      </c>
      <c r="F50" s="22">
        <f t="shared" ca="1" si="4"/>
        <v>0</v>
      </c>
      <c r="G50" s="22">
        <f t="shared" ca="1" si="4"/>
        <v>0</v>
      </c>
      <c r="H50" s="22">
        <f t="shared" ca="1" si="4"/>
        <v>0</v>
      </c>
      <c r="I50" s="22">
        <f t="shared" ca="1" si="4"/>
        <v>0</v>
      </c>
      <c r="J50" s="22">
        <f t="shared" ca="1" si="4"/>
        <v>0</v>
      </c>
      <c r="K50" s="23">
        <f t="shared" ca="1" si="5"/>
        <v>0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</row>
    <row r="51" spans="1:224" ht="12.75" customHeight="1" x14ac:dyDescent="0.2">
      <c r="A51" s="66" t="s">
        <v>233</v>
      </c>
      <c r="B51" s="21">
        <v>1057</v>
      </c>
      <c r="C51" s="67" t="s">
        <v>146</v>
      </c>
      <c r="D51" s="22">
        <f t="shared" ca="1" si="4"/>
        <v>0</v>
      </c>
      <c r="E51" s="22">
        <f t="shared" ca="1" si="4"/>
        <v>0</v>
      </c>
      <c r="F51" s="22">
        <f t="shared" ca="1" si="4"/>
        <v>0</v>
      </c>
      <c r="G51" s="22">
        <f t="shared" ca="1" si="4"/>
        <v>0</v>
      </c>
      <c r="H51" s="22">
        <f t="shared" ca="1" si="4"/>
        <v>0</v>
      </c>
      <c r="I51" s="22">
        <f t="shared" ca="1" si="4"/>
        <v>0</v>
      </c>
      <c r="J51" s="22">
        <f t="shared" ca="1" si="4"/>
        <v>0</v>
      </c>
      <c r="K51" s="23">
        <f t="shared" ca="1" si="5"/>
        <v>0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</row>
    <row r="52" spans="1:224" ht="12.75" customHeight="1" x14ac:dyDescent="0.2">
      <c r="A52" s="66" t="s">
        <v>235</v>
      </c>
      <c r="B52" s="21">
        <v>1058</v>
      </c>
      <c r="C52" s="67" t="s">
        <v>146</v>
      </c>
      <c r="D52" s="22">
        <f t="shared" ca="1" si="4"/>
        <v>0</v>
      </c>
      <c r="E52" s="22">
        <f t="shared" ca="1" si="4"/>
        <v>0</v>
      </c>
      <c r="F52" s="22">
        <f t="shared" ca="1" si="4"/>
        <v>0</v>
      </c>
      <c r="G52" s="22">
        <f t="shared" ca="1" si="4"/>
        <v>0</v>
      </c>
      <c r="H52" s="22">
        <f t="shared" ca="1" si="4"/>
        <v>0</v>
      </c>
      <c r="I52" s="22">
        <f t="shared" ca="1" si="4"/>
        <v>0</v>
      </c>
      <c r="J52" s="22">
        <f t="shared" ca="1" si="4"/>
        <v>0</v>
      </c>
      <c r="K52" s="23">
        <f t="shared" ref="K52" ca="1" si="6">+SUM(D52:J52)</f>
        <v>0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</row>
    <row r="53" spans="1:224" ht="12.75" customHeight="1" x14ac:dyDescent="0.2">
      <c r="A53" s="66" t="s">
        <v>237</v>
      </c>
      <c r="B53" s="21">
        <v>1059</v>
      </c>
      <c r="C53" s="67" t="s">
        <v>146</v>
      </c>
      <c r="D53" s="22">
        <f t="shared" ca="1" si="4"/>
        <v>0</v>
      </c>
      <c r="E53" s="22">
        <f t="shared" ca="1" si="4"/>
        <v>0</v>
      </c>
      <c r="F53" s="22">
        <f t="shared" ca="1" si="4"/>
        <v>0</v>
      </c>
      <c r="G53" s="22">
        <f t="shared" ca="1" si="4"/>
        <v>0</v>
      </c>
      <c r="H53" s="22">
        <f t="shared" ca="1" si="4"/>
        <v>0</v>
      </c>
      <c r="I53" s="22">
        <f t="shared" ca="1" si="4"/>
        <v>0</v>
      </c>
      <c r="J53" s="22">
        <f t="shared" ca="1" si="4"/>
        <v>0</v>
      </c>
      <c r="K53" s="23">
        <f t="shared" ref="K53:K55" ca="1" si="7">+SUM(D53:J53)</f>
        <v>0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</row>
    <row r="54" spans="1:224" ht="12.75" customHeight="1" x14ac:dyDescent="0.2">
      <c r="A54" s="66" t="s">
        <v>239</v>
      </c>
      <c r="B54" s="21">
        <v>1060</v>
      </c>
      <c r="C54" s="67" t="s">
        <v>146</v>
      </c>
      <c r="D54" s="22">
        <f t="shared" ca="1" si="4"/>
        <v>0</v>
      </c>
      <c r="E54" s="22">
        <f t="shared" ca="1" si="4"/>
        <v>0</v>
      </c>
      <c r="F54" s="22">
        <f t="shared" ca="1" si="4"/>
        <v>0</v>
      </c>
      <c r="G54" s="22">
        <f t="shared" ca="1" si="4"/>
        <v>0</v>
      </c>
      <c r="H54" s="22">
        <f t="shared" ca="1" si="4"/>
        <v>0</v>
      </c>
      <c r="I54" s="22">
        <f t="shared" ca="1" si="4"/>
        <v>0</v>
      </c>
      <c r="J54" s="22">
        <f t="shared" ca="1" si="4"/>
        <v>0</v>
      </c>
      <c r="K54" s="23">
        <f t="shared" ca="1" si="7"/>
        <v>0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</row>
    <row r="55" spans="1:224" ht="12.75" customHeight="1" x14ac:dyDescent="0.2">
      <c r="A55" s="66" t="s">
        <v>241</v>
      </c>
      <c r="B55" s="21">
        <v>1061</v>
      </c>
      <c r="C55" s="67" t="s">
        <v>146</v>
      </c>
      <c r="D55" s="22">
        <f t="shared" ref="D55:J70" ca="1" si="8">IFERROR(INDIRECT("'"&amp;$B$2&amp;"'!"&amp;ADDRESS(MATCH($B55,INDIRECT("'"&amp;$B$2&amp;"'!$B$1:$B$1095"),0),MATCH(D$5,INDIRECT("'"&amp;$B$2&amp;"'!5:5"),0))),0)</f>
        <v>0</v>
      </c>
      <c r="E55" s="22">
        <f t="shared" ca="1" si="8"/>
        <v>0</v>
      </c>
      <c r="F55" s="22">
        <f t="shared" ca="1" si="8"/>
        <v>0</v>
      </c>
      <c r="G55" s="22">
        <f t="shared" ca="1" si="8"/>
        <v>0</v>
      </c>
      <c r="H55" s="22">
        <f t="shared" ca="1" si="8"/>
        <v>0</v>
      </c>
      <c r="I55" s="22">
        <f t="shared" ca="1" si="8"/>
        <v>0</v>
      </c>
      <c r="J55" s="22">
        <f t="shared" ca="1" si="8"/>
        <v>0</v>
      </c>
      <c r="K55" s="23">
        <f t="shared" ca="1" si="7"/>
        <v>0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</row>
    <row r="56" spans="1:224" ht="12.75" customHeight="1" x14ac:dyDescent="0.2">
      <c r="A56" s="66" t="s">
        <v>243</v>
      </c>
      <c r="B56" s="21">
        <v>2001</v>
      </c>
      <c r="C56" s="67" t="s">
        <v>146</v>
      </c>
      <c r="D56" s="22">
        <f t="shared" ca="1" si="8"/>
        <v>0</v>
      </c>
      <c r="E56" s="22">
        <f t="shared" ca="1" si="8"/>
        <v>0</v>
      </c>
      <c r="F56" s="22">
        <f t="shared" ca="1" si="8"/>
        <v>0</v>
      </c>
      <c r="G56" s="22">
        <f t="shared" ca="1" si="8"/>
        <v>0</v>
      </c>
      <c r="H56" s="22">
        <f t="shared" ca="1" si="8"/>
        <v>0</v>
      </c>
      <c r="I56" s="22">
        <f t="shared" ca="1" si="8"/>
        <v>0</v>
      </c>
      <c r="J56" s="22">
        <f t="shared" ca="1" si="8"/>
        <v>0</v>
      </c>
      <c r="K56" s="23">
        <f t="shared" ca="1" si="5"/>
        <v>0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</row>
    <row r="57" spans="1:224" ht="12.75" customHeight="1" x14ac:dyDescent="0.2">
      <c r="A57" s="66" t="s">
        <v>245</v>
      </c>
      <c r="B57" s="21">
        <v>2002</v>
      </c>
      <c r="C57" s="67" t="s">
        <v>246</v>
      </c>
      <c r="D57" s="22">
        <f t="shared" ca="1" si="8"/>
        <v>0</v>
      </c>
      <c r="E57" s="22">
        <f t="shared" ca="1" si="8"/>
        <v>372587545.37612891</v>
      </c>
      <c r="F57" s="22">
        <f t="shared" ca="1" si="8"/>
        <v>0</v>
      </c>
      <c r="G57" s="22">
        <f t="shared" ca="1" si="8"/>
        <v>0</v>
      </c>
      <c r="H57" s="22">
        <f t="shared" ca="1" si="8"/>
        <v>0</v>
      </c>
      <c r="I57" s="22">
        <f t="shared" ca="1" si="8"/>
        <v>0</v>
      </c>
      <c r="J57" s="22">
        <f t="shared" ca="1" si="8"/>
        <v>0</v>
      </c>
      <c r="K57" s="23">
        <f t="shared" ca="1" si="5"/>
        <v>372587545.37612891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ht="12.75" customHeight="1" x14ac:dyDescent="0.2">
      <c r="A58" s="66" t="s">
        <v>248</v>
      </c>
      <c r="B58" s="21">
        <v>2005</v>
      </c>
      <c r="C58" s="67" t="s">
        <v>246</v>
      </c>
      <c r="D58" s="22">
        <f t="shared" ca="1" si="8"/>
        <v>0</v>
      </c>
      <c r="E58" s="22">
        <f t="shared" ca="1" si="8"/>
        <v>23374.400000000001</v>
      </c>
      <c r="F58" s="22">
        <f t="shared" ca="1" si="8"/>
        <v>0</v>
      </c>
      <c r="G58" s="22">
        <f t="shared" ca="1" si="8"/>
        <v>0</v>
      </c>
      <c r="H58" s="22">
        <f t="shared" ca="1" si="8"/>
        <v>0</v>
      </c>
      <c r="I58" s="22">
        <f t="shared" ca="1" si="8"/>
        <v>0</v>
      </c>
      <c r="J58" s="22">
        <f t="shared" ca="1" si="8"/>
        <v>0</v>
      </c>
      <c r="K58" s="23">
        <f t="shared" ca="1" si="5"/>
        <v>23374.400000000001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</row>
    <row r="59" spans="1:224" ht="12.75" customHeight="1" x14ac:dyDescent="0.2">
      <c r="A59" s="66" t="s">
        <v>250</v>
      </c>
      <c r="B59" s="21">
        <v>2006</v>
      </c>
      <c r="C59" s="67" t="s">
        <v>251</v>
      </c>
      <c r="D59" s="22">
        <f t="shared" ca="1" si="8"/>
        <v>0</v>
      </c>
      <c r="E59" s="22">
        <f t="shared" ca="1" si="8"/>
        <v>8252022.3600000003</v>
      </c>
      <c r="F59" s="22">
        <f t="shared" ca="1" si="8"/>
        <v>0</v>
      </c>
      <c r="G59" s="22">
        <f t="shared" ca="1" si="8"/>
        <v>0</v>
      </c>
      <c r="H59" s="22">
        <f t="shared" ca="1" si="8"/>
        <v>0</v>
      </c>
      <c r="I59" s="22">
        <f t="shared" ca="1" si="8"/>
        <v>0</v>
      </c>
      <c r="J59" s="22">
        <f t="shared" ca="1" si="8"/>
        <v>0</v>
      </c>
      <c r="K59" s="23">
        <f t="shared" ca="1" si="5"/>
        <v>8252022.3600000003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ht="12.75" customHeight="1" x14ac:dyDescent="0.2">
      <c r="A60" s="66" t="s">
        <v>253</v>
      </c>
      <c r="B60" s="21">
        <v>2007</v>
      </c>
      <c r="C60" s="67" t="s">
        <v>246</v>
      </c>
      <c r="D60" s="22">
        <f t="shared" ca="1" si="8"/>
        <v>0</v>
      </c>
      <c r="E60" s="22">
        <f t="shared" ca="1" si="8"/>
        <v>3968446.4499999969</v>
      </c>
      <c r="F60" s="22">
        <f t="shared" ca="1" si="8"/>
        <v>0</v>
      </c>
      <c r="G60" s="22">
        <f t="shared" ca="1" si="8"/>
        <v>0</v>
      </c>
      <c r="H60" s="22">
        <f t="shared" ca="1" si="8"/>
        <v>0</v>
      </c>
      <c r="I60" s="22">
        <f t="shared" ca="1" si="8"/>
        <v>0</v>
      </c>
      <c r="J60" s="22">
        <f t="shared" ca="1" si="8"/>
        <v>0</v>
      </c>
      <c r="K60" s="23">
        <f t="shared" ca="1" si="5"/>
        <v>3968446.4499999969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ht="12.75" customHeight="1" x14ac:dyDescent="0.2">
      <c r="A61" s="66" t="s">
        <v>255</v>
      </c>
      <c r="B61" s="21">
        <v>2008</v>
      </c>
      <c r="C61" s="67" t="s">
        <v>246</v>
      </c>
      <c r="D61" s="22">
        <f t="shared" ca="1" si="8"/>
        <v>0</v>
      </c>
      <c r="E61" s="22">
        <f t="shared" ca="1" si="8"/>
        <v>17872015.43</v>
      </c>
      <c r="F61" s="22">
        <f t="shared" ca="1" si="8"/>
        <v>0</v>
      </c>
      <c r="G61" s="22">
        <f t="shared" ca="1" si="8"/>
        <v>0</v>
      </c>
      <c r="H61" s="22">
        <f t="shared" ca="1" si="8"/>
        <v>0</v>
      </c>
      <c r="I61" s="22">
        <f t="shared" ca="1" si="8"/>
        <v>0</v>
      </c>
      <c r="J61" s="22">
        <f t="shared" ca="1" si="8"/>
        <v>0</v>
      </c>
      <c r="K61" s="23">
        <f t="shared" ref="K61" ca="1" si="9">+SUM(D61:J61)</f>
        <v>17872015.43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ht="12.75" customHeight="1" x14ac:dyDescent="0.2">
      <c r="A62" s="66" t="s">
        <v>257</v>
      </c>
      <c r="B62" s="21">
        <v>3001</v>
      </c>
      <c r="C62" s="67" t="s">
        <v>251</v>
      </c>
      <c r="D62" s="22">
        <f t="shared" ca="1" si="8"/>
        <v>0</v>
      </c>
      <c r="E62" s="22">
        <f t="shared" ca="1" si="8"/>
        <v>1709459335.5090084</v>
      </c>
      <c r="F62" s="22">
        <f t="shared" ca="1" si="8"/>
        <v>0</v>
      </c>
      <c r="G62" s="22">
        <f t="shared" ca="1" si="8"/>
        <v>0</v>
      </c>
      <c r="H62" s="22">
        <f t="shared" ca="1" si="8"/>
        <v>0</v>
      </c>
      <c r="I62" s="22">
        <f t="shared" ca="1" si="8"/>
        <v>0</v>
      </c>
      <c r="J62" s="22">
        <f t="shared" ca="1" si="8"/>
        <v>0</v>
      </c>
      <c r="K62" s="23">
        <f t="shared" ref="K62:K76" ca="1" si="10">+SUM(D62:J62)</f>
        <v>1709459335.5090084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</row>
    <row r="63" spans="1:224" ht="12.75" customHeight="1" x14ac:dyDescent="0.2">
      <c r="A63" s="66" t="s">
        <v>259</v>
      </c>
      <c r="B63" s="21">
        <v>3002</v>
      </c>
      <c r="C63" s="67" t="s">
        <v>251</v>
      </c>
      <c r="D63" s="22">
        <f t="shared" ca="1" si="8"/>
        <v>0</v>
      </c>
      <c r="E63" s="22">
        <f t="shared" ca="1" si="8"/>
        <v>39550.42</v>
      </c>
      <c r="F63" s="22">
        <f t="shared" ca="1" si="8"/>
        <v>0</v>
      </c>
      <c r="G63" s="22">
        <f t="shared" ca="1" si="8"/>
        <v>0</v>
      </c>
      <c r="H63" s="22">
        <f t="shared" ca="1" si="8"/>
        <v>0</v>
      </c>
      <c r="I63" s="22">
        <f t="shared" ca="1" si="8"/>
        <v>0</v>
      </c>
      <c r="J63" s="22">
        <f t="shared" ca="1" si="8"/>
        <v>0</v>
      </c>
      <c r="K63" s="23">
        <f t="shared" ca="1" si="10"/>
        <v>39550.42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</row>
    <row r="64" spans="1:224" ht="12.75" customHeight="1" x14ac:dyDescent="0.2">
      <c r="A64" s="66" t="s">
        <v>261</v>
      </c>
      <c r="B64" s="21">
        <v>3003</v>
      </c>
      <c r="C64" s="67" t="s">
        <v>251</v>
      </c>
      <c r="D64" s="22">
        <f t="shared" ca="1" si="8"/>
        <v>0</v>
      </c>
      <c r="E64" s="22">
        <f t="shared" ca="1" si="8"/>
        <v>106004497.40000001</v>
      </c>
      <c r="F64" s="22">
        <f t="shared" ca="1" si="8"/>
        <v>0</v>
      </c>
      <c r="G64" s="22">
        <f t="shared" ca="1" si="8"/>
        <v>0</v>
      </c>
      <c r="H64" s="22">
        <f t="shared" ca="1" si="8"/>
        <v>0</v>
      </c>
      <c r="I64" s="22">
        <f t="shared" ca="1" si="8"/>
        <v>0</v>
      </c>
      <c r="J64" s="22">
        <f t="shared" ca="1" si="8"/>
        <v>0</v>
      </c>
      <c r="K64" s="23">
        <f t="shared" ca="1" si="10"/>
        <v>106004497.40000001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37" ht="12.75" customHeight="1" x14ac:dyDescent="0.2">
      <c r="A65" s="66" t="s">
        <v>263</v>
      </c>
      <c r="B65" s="21">
        <v>3004</v>
      </c>
      <c r="C65" s="67" t="s">
        <v>251</v>
      </c>
      <c r="D65" s="22">
        <f t="shared" ca="1" si="8"/>
        <v>0</v>
      </c>
      <c r="E65" s="22">
        <f t="shared" ca="1" si="8"/>
        <v>19000661.160000004</v>
      </c>
      <c r="F65" s="22">
        <f t="shared" ca="1" si="8"/>
        <v>0</v>
      </c>
      <c r="G65" s="22">
        <f t="shared" ca="1" si="8"/>
        <v>0</v>
      </c>
      <c r="H65" s="22">
        <f t="shared" ca="1" si="8"/>
        <v>0</v>
      </c>
      <c r="I65" s="22">
        <f t="shared" ca="1" si="8"/>
        <v>0</v>
      </c>
      <c r="J65" s="22">
        <f t="shared" ca="1" si="8"/>
        <v>0</v>
      </c>
      <c r="K65" s="23">
        <f t="shared" ca="1" si="10"/>
        <v>19000661.160000004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37" ht="12.75" customHeight="1" x14ac:dyDescent="0.2">
      <c r="A66" s="66" t="s">
        <v>265</v>
      </c>
      <c r="B66" s="21">
        <v>3005</v>
      </c>
      <c r="C66" s="67" t="s">
        <v>251</v>
      </c>
      <c r="D66" s="22">
        <f t="shared" ca="1" si="8"/>
        <v>0</v>
      </c>
      <c r="E66" s="22">
        <f t="shared" ca="1" si="8"/>
        <v>674372.34999999893</v>
      </c>
      <c r="F66" s="22">
        <f t="shared" ca="1" si="8"/>
        <v>0</v>
      </c>
      <c r="G66" s="22">
        <f t="shared" ca="1" si="8"/>
        <v>0</v>
      </c>
      <c r="H66" s="22">
        <f t="shared" ca="1" si="8"/>
        <v>0</v>
      </c>
      <c r="I66" s="22">
        <f t="shared" ca="1" si="8"/>
        <v>0</v>
      </c>
      <c r="J66" s="22">
        <f t="shared" ca="1" si="8"/>
        <v>0</v>
      </c>
      <c r="K66" s="23">
        <f t="shared" ca="1" si="10"/>
        <v>674372.34999999893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37" ht="12.75" customHeight="1" x14ac:dyDescent="0.2">
      <c r="A67" s="66" t="s">
        <v>267</v>
      </c>
      <c r="B67" s="21">
        <v>3006</v>
      </c>
      <c r="C67" s="67" t="s">
        <v>251</v>
      </c>
      <c r="D67" s="22">
        <f t="shared" ca="1" si="8"/>
        <v>0</v>
      </c>
      <c r="E67" s="22">
        <f t="shared" ca="1" si="8"/>
        <v>775602994.18949342</v>
      </c>
      <c r="F67" s="22">
        <f t="shared" ca="1" si="8"/>
        <v>0</v>
      </c>
      <c r="G67" s="22">
        <f t="shared" ca="1" si="8"/>
        <v>0</v>
      </c>
      <c r="H67" s="22">
        <f t="shared" ca="1" si="8"/>
        <v>0</v>
      </c>
      <c r="I67" s="22">
        <f t="shared" ca="1" si="8"/>
        <v>0</v>
      </c>
      <c r="J67" s="22">
        <f t="shared" ca="1" si="8"/>
        <v>0</v>
      </c>
      <c r="K67" s="23">
        <f t="shared" ca="1" si="10"/>
        <v>775602994.18949342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</row>
    <row r="68" spans="1:237" ht="12.75" customHeight="1" x14ac:dyDescent="0.2">
      <c r="A68" s="66" t="s">
        <v>269</v>
      </c>
      <c r="B68" s="21">
        <v>3007</v>
      </c>
      <c r="C68" s="67" t="s">
        <v>251</v>
      </c>
      <c r="D68" s="22">
        <f t="shared" ca="1" si="8"/>
        <v>0</v>
      </c>
      <c r="E68" s="22">
        <f t="shared" ca="1" si="8"/>
        <v>5473226.7400000012</v>
      </c>
      <c r="F68" s="22">
        <f t="shared" ca="1" si="8"/>
        <v>0</v>
      </c>
      <c r="G68" s="22">
        <f t="shared" ca="1" si="8"/>
        <v>0</v>
      </c>
      <c r="H68" s="22">
        <f t="shared" ca="1" si="8"/>
        <v>0</v>
      </c>
      <c r="I68" s="22">
        <f t="shared" ca="1" si="8"/>
        <v>0</v>
      </c>
      <c r="J68" s="22">
        <f t="shared" ca="1" si="8"/>
        <v>0</v>
      </c>
      <c r="K68" s="23">
        <f t="shared" ca="1" si="10"/>
        <v>5473226.7400000012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</row>
    <row r="69" spans="1:237" ht="12.75" customHeight="1" x14ac:dyDescent="0.2">
      <c r="A69" s="66" t="s">
        <v>271</v>
      </c>
      <c r="B69" s="21">
        <v>3008</v>
      </c>
      <c r="C69" s="67" t="s">
        <v>251</v>
      </c>
      <c r="D69" s="22">
        <f t="shared" ca="1" si="8"/>
        <v>0</v>
      </c>
      <c r="E69" s="22">
        <f t="shared" ca="1" si="8"/>
        <v>2491.2600000000002</v>
      </c>
      <c r="F69" s="22">
        <f t="shared" ca="1" si="8"/>
        <v>0</v>
      </c>
      <c r="G69" s="22">
        <f t="shared" ca="1" si="8"/>
        <v>0</v>
      </c>
      <c r="H69" s="22">
        <f t="shared" ca="1" si="8"/>
        <v>0</v>
      </c>
      <c r="I69" s="22">
        <f t="shared" ca="1" si="8"/>
        <v>0</v>
      </c>
      <c r="J69" s="22">
        <f t="shared" ca="1" si="8"/>
        <v>0</v>
      </c>
      <c r="K69" s="23">
        <f t="shared" ca="1" si="10"/>
        <v>2491.2600000000002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</row>
    <row r="70" spans="1:237" ht="12.75" customHeight="1" x14ac:dyDescent="0.2">
      <c r="A70" s="66" t="s">
        <v>273</v>
      </c>
      <c r="B70" s="21">
        <v>3009</v>
      </c>
      <c r="C70" s="67" t="s">
        <v>251</v>
      </c>
      <c r="D70" s="22">
        <f t="shared" ca="1" si="8"/>
        <v>0</v>
      </c>
      <c r="E70" s="22">
        <f t="shared" ca="1" si="8"/>
        <v>18498882.810000006</v>
      </c>
      <c r="F70" s="22">
        <f t="shared" ca="1" si="8"/>
        <v>0</v>
      </c>
      <c r="G70" s="22">
        <f t="shared" ca="1" si="8"/>
        <v>0</v>
      </c>
      <c r="H70" s="22">
        <f t="shared" ca="1" si="8"/>
        <v>0</v>
      </c>
      <c r="I70" s="22">
        <f t="shared" ca="1" si="8"/>
        <v>0</v>
      </c>
      <c r="J70" s="22">
        <f t="shared" ca="1" si="8"/>
        <v>0</v>
      </c>
      <c r="K70" s="23">
        <f t="shared" ca="1" si="10"/>
        <v>18498882.810000006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</row>
    <row r="71" spans="1:237" ht="12.75" customHeight="1" x14ac:dyDescent="0.2">
      <c r="A71" s="66" t="s">
        <v>275</v>
      </c>
      <c r="B71" s="21">
        <v>3011</v>
      </c>
      <c r="C71" s="67" t="s">
        <v>251</v>
      </c>
      <c r="D71" s="22">
        <f t="shared" ref="D71:J76" ca="1" si="11">IFERROR(INDIRECT("'"&amp;$B$2&amp;"'!"&amp;ADDRESS(MATCH($B71,INDIRECT("'"&amp;$B$2&amp;"'!$B$1:$B$1095"),0),MATCH(D$5,INDIRECT("'"&amp;$B$2&amp;"'!5:5"),0))),0)</f>
        <v>0</v>
      </c>
      <c r="E71" s="22">
        <f t="shared" ca="1" si="11"/>
        <v>4551451.1096410006</v>
      </c>
      <c r="F71" s="22">
        <f t="shared" ca="1" si="11"/>
        <v>0</v>
      </c>
      <c r="G71" s="22">
        <f t="shared" ca="1" si="11"/>
        <v>0</v>
      </c>
      <c r="H71" s="22">
        <f t="shared" ca="1" si="11"/>
        <v>0</v>
      </c>
      <c r="I71" s="22">
        <f t="shared" ca="1" si="11"/>
        <v>0</v>
      </c>
      <c r="J71" s="22">
        <f t="shared" ca="1" si="11"/>
        <v>0</v>
      </c>
      <c r="K71" s="23">
        <f t="shared" ca="1" si="10"/>
        <v>4551451.1096410006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</row>
    <row r="72" spans="1:237" ht="12.75" customHeight="1" x14ac:dyDescent="0.2">
      <c r="A72" s="66" t="s">
        <v>277</v>
      </c>
      <c r="B72" s="21">
        <v>3012</v>
      </c>
      <c r="C72" s="67" t="s">
        <v>251</v>
      </c>
      <c r="D72" s="22">
        <f t="shared" ca="1" si="11"/>
        <v>0</v>
      </c>
      <c r="E72" s="22">
        <f t="shared" ca="1" si="11"/>
        <v>130181985.19000006</v>
      </c>
      <c r="F72" s="22">
        <f t="shared" ca="1" si="11"/>
        <v>0</v>
      </c>
      <c r="G72" s="22">
        <f t="shared" ca="1" si="11"/>
        <v>0</v>
      </c>
      <c r="H72" s="22">
        <f t="shared" ca="1" si="11"/>
        <v>0</v>
      </c>
      <c r="I72" s="22">
        <f t="shared" ca="1" si="11"/>
        <v>0</v>
      </c>
      <c r="J72" s="22">
        <f t="shared" ca="1" si="11"/>
        <v>0</v>
      </c>
      <c r="K72" s="23">
        <f t="shared" ca="1" si="10"/>
        <v>130181985.19000006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</row>
    <row r="73" spans="1:237" ht="12.75" customHeight="1" x14ac:dyDescent="0.2">
      <c r="A73" s="66" t="s">
        <v>279</v>
      </c>
      <c r="B73" s="21">
        <v>3015</v>
      </c>
      <c r="C73" s="67" t="s">
        <v>251</v>
      </c>
      <c r="D73" s="22">
        <f t="shared" ca="1" si="11"/>
        <v>0</v>
      </c>
      <c r="E73" s="22">
        <f t="shared" ca="1" si="11"/>
        <v>383808.89</v>
      </c>
      <c r="F73" s="22">
        <f t="shared" ca="1" si="11"/>
        <v>0</v>
      </c>
      <c r="G73" s="22">
        <f t="shared" ca="1" si="11"/>
        <v>0</v>
      </c>
      <c r="H73" s="22">
        <f t="shared" ca="1" si="11"/>
        <v>0</v>
      </c>
      <c r="I73" s="22">
        <f t="shared" ca="1" si="11"/>
        <v>0</v>
      </c>
      <c r="J73" s="22">
        <f t="shared" ca="1" si="11"/>
        <v>0</v>
      </c>
      <c r="K73" s="23">
        <f t="shared" ca="1" si="10"/>
        <v>383808.89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</row>
    <row r="74" spans="1:237" ht="12.75" customHeight="1" x14ac:dyDescent="0.2">
      <c r="A74" s="66" t="s">
        <v>281</v>
      </c>
      <c r="B74" s="21">
        <v>3016</v>
      </c>
      <c r="C74" s="67" t="s">
        <v>251</v>
      </c>
      <c r="D74" s="22">
        <f t="shared" ca="1" si="11"/>
        <v>0</v>
      </c>
      <c r="E74" s="22">
        <f t="shared" ca="1" si="11"/>
        <v>691393.40999999957</v>
      </c>
      <c r="F74" s="22">
        <f t="shared" ca="1" si="11"/>
        <v>0</v>
      </c>
      <c r="G74" s="22">
        <f t="shared" ca="1" si="11"/>
        <v>0</v>
      </c>
      <c r="H74" s="22">
        <f t="shared" ca="1" si="11"/>
        <v>0</v>
      </c>
      <c r="I74" s="22">
        <f t="shared" ca="1" si="11"/>
        <v>0</v>
      </c>
      <c r="J74" s="22">
        <f t="shared" ca="1" si="11"/>
        <v>0</v>
      </c>
      <c r="K74" s="23">
        <f t="shared" ca="1" si="10"/>
        <v>691393.40999999957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HL74" s="17"/>
      <c r="HM74" s="17"/>
      <c r="HN74" s="17"/>
      <c r="HO74" s="17"/>
      <c r="HP74" s="17"/>
    </row>
    <row r="75" spans="1:237" ht="12.75" customHeight="1" x14ac:dyDescent="0.2">
      <c r="A75" s="66" t="s">
        <v>283</v>
      </c>
      <c r="B75" s="21">
        <v>3017</v>
      </c>
      <c r="C75" s="67" t="s">
        <v>251</v>
      </c>
      <c r="D75" s="22">
        <f t="shared" ca="1" si="11"/>
        <v>0</v>
      </c>
      <c r="E75" s="22">
        <f t="shared" ca="1" si="11"/>
        <v>12249762.399999999</v>
      </c>
      <c r="F75" s="22">
        <f t="shared" ca="1" si="11"/>
        <v>0</v>
      </c>
      <c r="G75" s="22">
        <f t="shared" ca="1" si="11"/>
        <v>0</v>
      </c>
      <c r="H75" s="22">
        <f t="shared" ca="1" si="11"/>
        <v>0</v>
      </c>
      <c r="I75" s="22">
        <f t="shared" ca="1" si="11"/>
        <v>0</v>
      </c>
      <c r="J75" s="22">
        <f t="shared" ca="1" si="11"/>
        <v>0</v>
      </c>
      <c r="K75" s="23">
        <f t="shared" ca="1" si="10"/>
        <v>12249762.399999999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</row>
    <row r="76" spans="1:237" x14ac:dyDescent="0.2">
      <c r="A76" s="66" t="s">
        <v>285</v>
      </c>
      <c r="B76" s="21">
        <v>3018</v>
      </c>
      <c r="C76" s="67" t="s">
        <v>251</v>
      </c>
      <c r="D76" s="22">
        <f t="shared" ca="1" si="11"/>
        <v>0</v>
      </c>
      <c r="E76" s="22">
        <f t="shared" ca="1" si="11"/>
        <v>47649006.869999982</v>
      </c>
      <c r="F76" s="22">
        <f t="shared" ca="1" si="11"/>
        <v>0</v>
      </c>
      <c r="G76" s="22">
        <f t="shared" ca="1" si="11"/>
        <v>0</v>
      </c>
      <c r="H76" s="22">
        <f t="shared" ca="1" si="11"/>
        <v>0</v>
      </c>
      <c r="I76" s="22">
        <f t="shared" ca="1" si="11"/>
        <v>0</v>
      </c>
      <c r="J76" s="22">
        <f t="shared" ca="1" si="11"/>
        <v>0</v>
      </c>
      <c r="K76" s="23">
        <f t="shared" ca="1" si="10"/>
        <v>47649006.869999982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</row>
    <row r="77" spans="1:237" s="17" customFormat="1" x14ac:dyDescent="0.2">
      <c r="A77" s="68" t="s">
        <v>287</v>
      </c>
      <c r="B77" s="56">
        <v>9000</v>
      </c>
      <c r="C77" s="67" t="s">
        <v>288</v>
      </c>
      <c r="D77" s="57">
        <f t="shared" ref="D77:K77" ca="1" si="12">SUMIF($C$7:$C$76,"HD",D$7:D$76)</f>
        <v>0</v>
      </c>
      <c r="E77" s="57">
        <f t="shared" ca="1" si="12"/>
        <v>0</v>
      </c>
      <c r="F77" s="57">
        <f t="shared" ca="1" si="12"/>
        <v>0</v>
      </c>
      <c r="G77" s="57">
        <f t="shared" ca="1" si="12"/>
        <v>0</v>
      </c>
      <c r="H77" s="57">
        <f t="shared" ca="1" si="12"/>
        <v>0</v>
      </c>
      <c r="I77" s="57">
        <f t="shared" ca="1" si="12"/>
        <v>0</v>
      </c>
      <c r="J77" s="57">
        <f t="shared" ca="1" si="12"/>
        <v>0</v>
      </c>
      <c r="K77" s="57">
        <f t="shared" ca="1" si="12"/>
        <v>0</v>
      </c>
    </row>
    <row r="78" spans="1:237" s="17" customFormat="1" x14ac:dyDescent="0.2">
      <c r="A78" s="68" t="s">
        <v>290</v>
      </c>
      <c r="B78" s="56">
        <v>9001</v>
      </c>
      <c r="C78" s="67" t="s">
        <v>291</v>
      </c>
      <c r="D78" s="57">
        <f ca="1">SUMIF($C$7:$C$76,"H",D$7:D$76)+SUMIF($C$7:$C$76,"E",D$7:D$76)</f>
        <v>0</v>
      </c>
      <c r="E78" s="57">
        <f t="shared" ref="E78:K78" ca="1" si="13">SUMIF($C$7:$C$76,"H",E$7:E$76)+SUMIF($C$7:$C$76,"E",E$7:E$76)</f>
        <v>3233166823.7242718</v>
      </c>
      <c r="F78" s="57">
        <f t="shared" ca="1" si="13"/>
        <v>0</v>
      </c>
      <c r="G78" s="57">
        <f t="shared" ca="1" si="13"/>
        <v>0</v>
      </c>
      <c r="H78" s="57">
        <f t="shared" ca="1" si="13"/>
        <v>0</v>
      </c>
      <c r="I78" s="57">
        <f t="shared" ca="1" si="13"/>
        <v>0</v>
      </c>
      <c r="J78" s="57">
        <f t="shared" ca="1" si="13"/>
        <v>0</v>
      </c>
      <c r="K78" s="57">
        <f t="shared" ca="1" si="13"/>
        <v>3233166823.7242718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</row>
    <row r="79" spans="1:237" s="17" customFormat="1" x14ac:dyDescent="0.2">
      <c r="A79" s="68" t="s">
        <v>293</v>
      </c>
      <c r="B79" s="56">
        <v>9003</v>
      </c>
      <c r="C79" s="67" t="s">
        <v>294</v>
      </c>
      <c r="D79" s="57">
        <f t="shared" ref="D79:J79" ca="1" si="14">D77+D78</f>
        <v>0</v>
      </c>
      <c r="E79" s="57">
        <f t="shared" ca="1" si="14"/>
        <v>3233166823.7242718</v>
      </c>
      <c r="F79" s="57">
        <f t="shared" ca="1" si="14"/>
        <v>0</v>
      </c>
      <c r="G79" s="57">
        <f t="shared" ca="1" si="14"/>
        <v>0</v>
      </c>
      <c r="H79" s="57">
        <f t="shared" ca="1" si="14"/>
        <v>0</v>
      </c>
      <c r="I79" s="57">
        <f t="shared" ca="1" si="14"/>
        <v>0</v>
      </c>
      <c r="J79" s="57">
        <f t="shared" ca="1" si="14"/>
        <v>0</v>
      </c>
      <c r="K79" s="57">
        <f ca="1">K77+K78</f>
        <v>3233166823.7242718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J79" s="3"/>
      <c r="DK79" s="3"/>
      <c r="DL79" s="3"/>
      <c r="DM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</row>
    <row r="80" spans="1:237" s="17" customFormat="1" x14ac:dyDescent="0.2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1:156" s="17" customFormat="1" x14ac:dyDescent="0.2">
      <c r="A81" s="63"/>
      <c r="B81" s="63"/>
      <c r="C81" s="63"/>
    </row>
    <row r="82" spans="1:156" x14ac:dyDescent="0.2">
      <c r="A82" s="63"/>
      <c r="B82" s="63"/>
      <c r="C82" s="63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</row>
    <row r="83" spans="1:156" x14ac:dyDescent="0.2">
      <c r="A83" s="63"/>
      <c r="B83" s="63"/>
      <c r="C83" s="63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</row>
  </sheetData>
  <mergeCells count="1">
    <mergeCell ref="E2:G2"/>
  </mergeCells>
  <dataValidations count="1">
    <dataValidation type="list" allowBlank="1" showInputMessage="1" showErrorMessage="1" sqref="B2" xr:uid="{CAE74014-ABD4-4D8F-B746-5088B97EFEBE}">
      <formula1>"Merkez,Acente,Banka,Broker,Diğer"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46C-57B8-4C5D-BD62-77D32F4C762C}">
  <dimension ref="A1:IB161"/>
  <sheetViews>
    <sheetView showGridLines="0" zoomScale="80" zoomScaleNormal="80" workbookViewId="0">
      <pane xSplit="3" ySplit="6" topLeftCell="D7" activePane="bottomRight" state="frozen"/>
      <selection activeCell="O135" sqref="O135"/>
      <selection pane="topRight" activeCell="O135" sqref="O135"/>
      <selection pane="bottomLeft" activeCell="O135" sqref="O135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12" width="18.85546875" style="3" customWidth="1"/>
    <col min="113" max="116" width="15.5703125" style="3" customWidth="1"/>
    <col min="117" max="117" width="14.7109375" style="3" customWidth="1"/>
    <col min="118" max="16384" width="9.140625" style="3"/>
  </cols>
  <sheetData>
    <row r="1" spans="1:225" ht="15" customHeight="1" x14ac:dyDescent="0.25">
      <c r="A1" s="1" t="s">
        <v>0</v>
      </c>
      <c r="B1" s="2"/>
      <c r="C1" s="2"/>
    </row>
    <row r="2" spans="1:225" ht="15" customHeight="1" x14ac:dyDescent="0.25">
      <c r="A2" s="1" t="s">
        <v>8</v>
      </c>
      <c r="B2" s="2"/>
      <c r="C2" s="2"/>
    </row>
    <row r="3" spans="1:225" ht="15" customHeight="1" x14ac:dyDescent="0.25">
      <c r="A3" s="4" t="s">
        <v>356</v>
      </c>
      <c r="B3" s="2"/>
      <c r="C3" s="2"/>
    </row>
    <row r="4" spans="1:225" ht="22.5" customHeight="1" x14ac:dyDescent="0.2"/>
    <row r="5" spans="1:225" ht="22.5" customHeight="1" x14ac:dyDescent="0.2">
      <c r="D5" s="10">
        <v>701</v>
      </c>
      <c r="E5" s="10">
        <v>900</v>
      </c>
      <c r="F5" s="10">
        <v>901</v>
      </c>
      <c r="G5" s="10">
        <v>902</v>
      </c>
      <c r="H5" s="10">
        <v>702</v>
      </c>
      <c r="I5" s="10">
        <v>703</v>
      </c>
      <c r="J5" s="10">
        <v>704</v>
      </c>
      <c r="K5" s="10">
        <v>705</v>
      </c>
      <c r="L5" s="10">
        <v>706</v>
      </c>
      <c r="M5" s="10">
        <v>708</v>
      </c>
      <c r="N5" s="10">
        <v>707</v>
      </c>
      <c r="O5" s="10">
        <v>710</v>
      </c>
      <c r="P5" s="10">
        <v>711</v>
      </c>
      <c r="Q5" s="10">
        <v>712</v>
      </c>
      <c r="R5" s="10">
        <v>713</v>
      </c>
      <c r="S5" s="10">
        <v>714</v>
      </c>
      <c r="T5" s="10">
        <v>715</v>
      </c>
      <c r="U5" s="10">
        <v>903</v>
      </c>
      <c r="V5" s="10">
        <v>716</v>
      </c>
      <c r="W5" s="10">
        <v>717</v>
      </c>
      <c r="X5" s="10">
        <v>718</v>
      </c>
      <c r="Y5" s="10">
        <v>719</v>
      </c>
      <c r="Z5" s="10">
        <v>720</v>
      </c>
      <c r="AA5" s="10">
        <v>721</v>
      </c>
      <c r="AB5" s="10">
        <v>722</v>
      </c>
      <c r="AC5" s="10">
        <v>723</v>
      </c>
      <c r="AD5" s="10">
        <v>724</v>
      </c>
      <c r="AE5" s="10">
        <v>725</v>
      </c>
      <c r="AF5" s="10">
        <v>726</v>
      </c>
      <c r="AG5" s="10">
        <v>727</v>
      </c>
      <c r="AH5" s="10">
        <v>728</v>
      </c>
      <c r="AI5" s="10">
        <v>729</v>
      </c>
      <c r="AJ5" s="10">
        <v>730</v>
      </c>
      <c r="AK5" s="10">
        <v>731</v>
      </c>
      <c r="AL5" s="10">
        <v>732</v>
      </c>
      <c r="AM5" s="10">
        <v>733</v>
      </c>
      <c r="AN5" s="10">
        <v>734</v>
      </c>
      <c r="AO5" s="10">
        <v>735</v>
      </c>
      <c r="AP5" s="10">
        <v>736</v>
      </c>
      <c r="AQ5" s="10">
        <v>737</v>
      </c>
      <c r="AR5" s="10">
        <v>738</v>
      </c>
      <c r="AS5" s="10">
        <v>739</v>
      </c>
      <c r="AT5" s="10">
        <v>740</v>
      </c>
      <c r="AU5" s="10">
        <v>741</v>
      </c>
      <c r="AV5" s="10">
        <v>742</v>
      </c>
      <c r="AW5" s="10">
        <v>743</v>
      </c>
      <c r="AX5" s="10">
        <v>744</v>
      </c>
      <c r="AY5" s="10">
        <v>745</v>
      </c>
      <c r="AZ5" s="10">
        <v>746</v>
      </c>
      <c r="BA5" s="10">
        <v>747</v>
      </c>
      <c r="BB5" s="10">
        <v>748</v>
      </c>
      <c r="BC5" s="10">
        <v>749</v>
      </c>
      <c r="BD5" s="10">
        <v>750</v>
      </c>
      <c r="BE5" s="10">
        <v>751</v>
      </c>
      <c r="BF5" s="10">
        <v>752</v>
      </c>
      <c r="BG5" s="10">
        <v>753</v>
      </c>
      <c r="BH5" s="10">
        <v>754</v>
      </c>
      <c r="BI5" s="10">
        <v>755</v>
      </c>
      <c r="BJ5" s="10">
        <v>756</v>
      </c>
      <c r="BK5" s="10">
        <v>757</v>
      </c>
      <c r="BL5" s="10">
        <v>758</v>
      </c>
      <c r="BM5" s="10">
        <v>759</v>
      </c>
      <c r="BN5" s="10">
        <v>760</v>
      </c>
      <c r="BO5" s="10">
        <v>761</v>
      </c>
      <c r="BP5" s="10">
        <v>765</v>
      </c>
      <c r="BQ5" s="10">
        <v>766</v>
      </c>
      <c r="BR5" s="10">
        <v>767</v>
      </c>
      <c r="BS5" s="10">
        <v>768</v>
      </c>
      <c r="BT5" s="10">
        <v>769</v>
      </c>
      <c r="BU5" s="10">
        <v>770</v>
      </c>
      <c r="BV5" s="10">
        <v>771</v>
      </c>
      <c r="BW5" s="10">
        <v>773</v>
      </c>
      <c r="BX5" s="10">
        <v>774</v>
      </c>
      <c r="BY5" s="10">
        <v>775</v>
      </c>
      <c r="BZ5" s="10">
        <v>776</v>
      </c>
      <c r="CA5" s="10">
        <v>777</v>
      </c>
      <c r="CB5" s="10">
        <v>778</v>
      </c>
      <c r="CC5" s="10">
        <v>779</v>
      </c>
      <c r="CD5" s="10">
        <v>780</v>
      </c>
      <c r="CE5" s="10">
        <v>781</v>
      </c>
      <c r="CF5" s="10">
        <v>782</v>
      </c>
      <c r="CG5" s="10">
        <v>783</v>
      </c>
      <c r="CH5" s="10">
        <v>784</v>
      </c>
      <c r="CI5" s="10">
        <v>785</v>
      </c>
      <c r="CJ5" s="10">
        <v>904</v>
      </c>
      <c r="CK5" s="10">
        <v>905</v>
      </c>
      <c r="CL5" s="10">
        <v>906</v>
      </c>
      <c r="CM5" s="10">
        <v>90601</v>
      </c>
      <c r="CN5" s="10">
        <v>90602</v>
      </c>
      <c r="CO5" s="10">
        <v>907</v>
      </c>
      <c r="CP5" s="10">
        <v>90701</v>
      </c>
      <c r="CQ5" s="10">
        <v>90702</v>
      </c>
      <c r="CR5" s="10">
        <v>786</v>
      </c>
      <c r="CS5" s="10">
        <v>789</v>
      </c>
      <c r="CT5" s="10">
        <v>798</v>
      </c>
      <c r="CU5" s="10">
        <v>790</v>
      </c>
      <c r="CV5" s="10">
        <v>791</v>
      </c>
      <c r="CW5" s="10">
        <v>792</v>
      </c>
      <c r="CX5" s="10">
        <v>793</v>
      </c>
      <c r="CY5" s="10">
        <v>794</v>
      </c>
      <c r="CZ5" s="10">
        <v>795</v>
      </c>
      <c r="DA5" s="10">
        <v>796</v>
      </c>
      <c r="DB5" s="10">
        <v>797</v>
      </c>
      <c r="DC5" s="10">
        <v>908</v>
      </c>
      <c r="DD5" s="10">
        <v>909</v>
      </c>
      <c r="DE5" s="10">
        <v>910</v>
      </c>
      <c r="DF5" s="10">
        <v>91001</v>
      </c>
      <c r="DG5" s="10">
        <v>91002</v>
      </c>
      <c r="DH5" s="10">
        <v>911</v>
      </c>
      <c r="DI5" s="10">
        <v>91101</v>
      </c>
      <c r="DJ5" s="10">
        <v>91102</v>
      </c>
      <c r="DK5" s="10">
        <v>799</v>
      </c>
      <c r="DL5" s="5"/>
    </row>
    <row r="6" spans="1:225" ht="80.099999999999994" customHeight="1" x14ac:dyDescent="0.2">
      <c r="A6" s="65" t="s">
        <v>141</v>
      </c>
      <c r="B6" s="65" t="s">
        <v>142</v>
      </c>
      <c r="C6" s="65" t="s">
        <v>143</v>
      </c>
      <c r="D6" s="72" t="s">
        <v>44</v>
      </c>
      <c r="E6" s="72" t="s">
        <v>45</v>
      </c>
      <c r="F6" s="72" t="s">
        <v>46</v>
      </c>
      <c r="G6" s="72" t="s">
        <v>47</v>
      </c>
      <c r="H6" s="72" t="s">
        <v>110</v>
      </c>
      <c r="I6" s="72" t="s">
        <v>48</v>
      </c>
      <c r="J6" s="72" t="s">
        <v>14</v>
      </c>
      <c r="K6" s="72" t="s">
        <v>105</v>
      </c>
      <c r="L6" s="72" t="s">
        <v>106</v>
      </c>
      <c r="M6" s="72" t="s">
        <v>107</v>
      </c>
      <c r="N6" s="72" t="s">
        <v>98</v>
      </c>
      <c r="O6" s="72" t="s">
        <v>41</v>
      </c>
      <c r="P6" s="72" t="s">
        <v>42</v>
      </c>
      <c r="Q6" s="72" t="s">
        <v>37</v>
      </c>
      <c r="R6" s="72" t="s">
        <v>312</v>
      </c>
      <c r="S6" s="72" t="s">
        <v>74</v>
      </c>
      <c r="T6" s="72" t="s">
        <v>75</v>
      </c>
      <c r="U6" s="72" t="s">
        <v>76</v>
      </c>
      <c r="V6" s="72" t="s">
        <v>77</v>
      </c>
      <c r="W6" s="72" t="s">
        <v>30</v>
      </c>
      <c r="X6" s="72" t="s">
        <v>15</v>
      </c>
      <c r="Y6" s="72" t="s">
        <v>83</v>
      </c>
      <c r="Z6" s="72" t="s">
        <v>84</v>
      </c>
      <c r="AA6" s="72" t="s">
        <v>85</v>
      </c>
      <c r="AB6" s="72" t="s">
        <v>86</v>
      </c>
      <c r="AC6" s="72" t="s">
        <v>56</v>
      </c>
      <c r="AD6" s="72" t="s">
        <v>57</v>
      </c>
      <c r="AE6" s="72" t="s">
        <v>87</v>
      </c>
      <c r="AF6" s="72" t="s">
        <v>88</v>
      </c>
      <c r="AG6" s="72" t="s">
        <v>35</v>
      </c>
      <c r="AH6" s="72" t="s">
        <v>79</v>
      </c>
      <c r="AI6" s="72" t="s">
        <v>16</v>
      </c>
      <c r="AJ6" s="72" t="s">
        <v>313</v>
      </c>
      <c r="AK6" s="72" t="s">
        <v>90</v>
      </c>
      <c r="AL6" s="72" t="s">
        <v>91</v>
      </c>
      <c r="AM6" s="72" t="s">
        <v>92</v>
      </c>
      <c r="AN6" s="72" t="s">
        <v>93</v>
      </c>
      <c r="AO6" s="72" t="s">
        <v>81</v>
      </c>
      <c r="AP6" s="72" t="s">
        <v>108</v>
      </c>
      <c r="AQ6" s="72" t="s">
        <v>31</v>
      </c>
      <c r="AR6" s="72" t="s">
        <v>38</v>
      </c>
      <c r="AS6" s="72" t="s">
        <v>39</v>
      </c>
      <c r="AT6" s="72" t="s">
        <v>49</v>
      </c>
      <c r="AU6" s="72" t="s">
        <v>50</v>
      </c>
      <c r="AV6" s="72" t="s">
        <v>51</v>
      </c>
      <c r="AW6" s="72" t="s">
        <v>52</v>
      </c>
      <c r="AX6" s="72" t="s">
        <v>53</v>
      </c>
      <c r="AY6" s="72" t="s">
        <v>99</v>
      </c>
      <c r="AZ6" s="72" t="s">
        <v>100</v>
      </c>
      <c r="BA6" s="72" t="s">
        <v>101</v>
      </c>
      <c r="BB6" s="72" t="s">
        <v>111</v>
      </c>
      <c r="BC6" s="72" t="s">
        <v>112</v>
      </c>
      <c r="BD6" s="72" t="s">
        <v>17</v>
      </c>
      <c r="BE6" s="72" t="s">
        <v>18</v>
      </c>
      <c r="BF6" s="72" t="s">
        <v>113</v>
      </c>
      <c r="BG6" s="72" t="s">
        <v>114</v>
      </c>
      <c r="BH6" s="72" t="s">
        <v>115</v>
      </c>
      <c r="BI6" s="72" t="s">
        <v>102</v>
      </c>
      <c r="BJ6" s="72" t="s">
        <v>103</v>
      </c>
      <c r="BK6" s="72" t="s">
        <v>116</v>
      </c>
      <c r="BL6" s="72" t="s">
        <v>117</v>
      </c>
      <c r="BM6" s="72" t="s">
        <v>118</v>
      </c>
      <c r="BN6" s="72" t="s">
        <v>120</v>
      </c>
      <c r="BO6" s="72" t="s">
        <v>54</v>
      </c>
      <c r="BP6" s="72" t="s">
        <v>58</v>
      </c>
      <c r="BQ6" s="72" t="s">
        <v>59</v>
      </c>
      <c r="BR6" s="72" t="s">
        <v>60</v>
      </c>
      <c r="BS6" s="72" t="s">
        <v>61</v>
      </c>
      <c r="BT6" s="72" t="s">
        <v>94</v>
      </c>
      <c r="BU6" s="72" t="s">
        <v>314</v>
      </c>
      <c r="BV6" s="72" t="s">
        <v>96</v>
      </c>
      <c r="BW6" s="72" t="s">
        <v>62</v>
      </c>
      <c r="BX6" s="72" t="s">
        <v>63</v>
      </c>
      <c r="BY6" s="72" t="s">
        <v>64</v>
      </c>
      <c r="BZ6" s="72" t="s">
        <v>65</v>
      </c>
      <c r="CA6" s="72" t="s">
        <v>66</v>
      </c>
      <c r="CB6" s="72" t="s">
        <v>67</v>
      </c>
      <c r="CC6" s="72" t="s">
        <v>68</v>
      </c>
      <c r="CD6" s="72" t="s">
        <v>69</v>
      </c>
      <c r="CE6" s="72" t="s">
        <v>70</v>
      </c>
      <c r="CF6" s="72" t="s">
        <v>71</v>
      </c>
      <c r="CG6" s="72" t="s">
        <v>72</v>
      </c>
      <c r="CH6" s="72" t="s">
        <v>20</v>
      </c>
      <c r="CI6" s="72" t="s">
        <v>21</v>
      </c>
      <c r="CJ6" s="72" t="s">
        <v>22</v>
      </c>
      <c r="CK6" s="72" t="s">
        <v>23</v>
      </c>
      <c r="CL6" s="72" t="s">
        <v>24</v>
      </c>
      <c r="CM6" s="72" t="s">
        <v>25</v>
      </c>
      <c r="CN6" s="72" t="s">
        <v>26</v>
      </c>
      <c r="CO6" s="72" t="s">
        <v>27</v>
      </c>
      <c r="CP6" s="72" t="s">
        <v>25</v>
      </c>
      <c r="CQ6" s="72" t="s">
        <v>26</v>
      </c>
      <c r="CR6" s="72" t="s">
        <v>28</v>
      </c>
      <c r="CS6" s="72" t="s">
        <v>122</v>
      </c>
      <c r="CT6" s="72" t="s">
        <v>123</v>
      </c>
      <c r="CU6" s="72" t="s">
        <v>125</v>
      </c>
      <c r="CV6" s="72" t="s">
        <v>126</v>
      </c>
      <c r="CW6" s="72" t="s">
        <v>127</v>
      </c>
      <c r="CX6" s="72" t="s">
        <v>128</v>
      </c>
      <c r="CY6" s="72" t="s">
        <v>129</v>
      </c>
      <c r="CZ6" s="72" t="s">
        <v>130</v>
      </c>
      <c r="DA6" s="72" t="s">
        <v>20</v>
      </c>
      <c r="DB6" s="72" t="s">
        <v>21</v>
      </c>
      <c r="DC6" s="72" t="s">
        <v>22</v>
      </c>
      <c r="DD6" s="72" t="s">
        <v>23</v>
      </c>
      <c r="DE6" s="72" t="s">
        <v>24</v>
      </c>
      <c r="DF6" s="72" t="s">
        <v>25</v>
      </c>
      <c r="DG6" s="72" t="s">
        <v>26</v>
      </c>
      <c r="DH6" s="72" t="s">
        <v>27</v>
      </c>
      <c r="DI6" s="72" t="s">
        <v>25</v>
      </c>
      <c r="DJ6" s="72" t="s">
        <v>26</v>
      </c>
      <c r="DK6" s="72" t="s">
        <v>131</v>
      </c>
      <c r="DL6" s="71" t="s">
        <v>355</v>
      </c>
    </row>
    <row r="7" spans="1:225" ht="12.75" customHeight="1" x14ac:dyDescent="0.2">
      <c r="A7" s="66" t="s">
        <v>145</v>
      </c>
      <c r="B7" s="21">
        <v>1001</v>
      </c>
      <c r="C7" s="67" t="s">
        <v>146</v>
      </c>
      <c r="D7" s="23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11096479.43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613518.77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-34171.08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796734.67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3">
        <v>0</v>
      </c>
      <c r="CJ7" s="22">
        <v>0</v>
      </c>
      <c r="CK7" s="22">
        <v>0</v>
      </c>
      <c r="CL7" s="23">
        <v>0</v>
      </c>
      <c r="CM7" s="22">
        <v>0</v>
      </c>
      <c r="CN7" s="22">
        <v>0</v>
      </c>
      <c r="CO7" s="23">
        <v>0</v>
      </c>
      <c r="CP7" s="22">
        <v>0</v>
      </c>
      <c r="CQ7" s="22">
        <v>0</v>
      </c>
      <c r="CR7" s="22">
        <v>-33252.629999999997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0</v>
      </c>
      <c r="CY7" s="22">
        <v>0</v>
      </c>
      <c r="CZ7" s="22">
        <v>0</v>
      </c>
      <c r="DA7" s="22">
        <v>0</v>
      </c>
      <c r="DB7" s="23">
        <v>0</v>
      </c>
      <c r="DC7" s="22">
        <v>0</v>
      </c>
      <c r="DD7" s="22">
        <v>0</v>
      </c>
      <c r="DE7" s="23">
        <v>0</v>
      </c>
      <c r="DF7" s="22">
        <v>0</v>
      </c>
      <c r="DG7" s="22">
        <v>0</v>
      </c>
      <c r="DH7" s="23">
        <v>0</v>
      </c>
      <c r="DI7" s="22">
        <v>0</v>
      </c>
      <c r="DJ7" s="22">
        <v>0</v>
      </c>
      <c r="DK7" s="22">
        <v>0</v>
      </c>
      <c r="DL7" s="22">
        <v>12439309.159999998</v>
      </c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 ht="12.75" customHeight="1" x14ac:dyDescent="0.2">
      <c r="A8" s="66" t="s">
        <v>148</v>
      </c>
      <c r="B8" s="21">
        <v>1003</v>
      </c>
      <c r="C8" s="67" t="s">
        <v>146</v>
      </c>
      <c r="D8" s="23">
        <v>1074624370.73</v>
      </c>
      <c r="E8" s="22">
        <v>47551535.050000012</v>
      </c>
      <c r="F8" s="22">
        <v>258637349.98000002</v>
      </c>
      <c r="G8" s="22">
        <v>768435485.70000005</v>
      </c>
      <c r="H8" s="22">
        <v>100916155.11</v>
      </c>
      <c r="I8" s="22">
        <v>54716.599999964237</v>
      </c>
      <c r="J8" s="22">
        <v>-1498.5600000005215</v>
      </c>
      <c r="K8" s="22">
        <v>0</v>
      </c>
      <c r="L8" s="22">
        <v>0</v>
      </c>
      <c r="M8" s="22">
        <v>0</v>
      </c>
      <c r="N8" s="22">
        <v>0</v>
      </c>
      <c r="O8" s="22">
        <v>19129273.859999999</v>
      </c>
      <c r="P8" s="22">
        <v>0</v>
      </c>
      <c r="Q8" s="22">
        <v>678935.80000000075</v>
      </c>
      <c r="R8" s="22">
        <v>0</v>
      </c>
      <c r="S8" s="22">
        <v>0</v>
      </c>
      <c r="T8" s="22">
        <v>81426505.490000069</v>
      </c>
      <c r="U8" s="22">
        <v>0</v>
      </c>
      <c r="V8" s="22">
        <v>4361766.2299999893</v>
      </c>
      <c r="W8" s="22">
        <v>74342690.370000005</v>
      </c>
      <c r="X8" s="22">
        <v>3862</v>
      </c>
      <c r="Y8" s="22">
        <v>3311543.9700000025</v>
      </c>
      <c r="Z8" s="22">
        <v>106599240.56</v>
      </c>
      <c r="AA8" s="22">
        <v>9107.9999999999163</v>
      </c>
      <c r="AB8" s="22">
        <v>0</v>
      </c>
      <c r="AC8" s="22">
        <v>35305.290000002831</v>
      </c>
      <c r="AD8" s="22">
        <v>1936307.6899999976</v>
      </c>
      <c r="AE8" s="22">
        <v>0</v>
      </c>
      <c r="AF8" s="22">
        <v>195866.29999999981</v>
      </c>
      <c r="AG8" s="22">
        <v>417480.81000000006</v>
      </c>
      <c r="AH8" s="22">
        <v>1132061.8599999994</v>
      </c>
      <c r="AI8" s="22">
        <v>0</v>
      </c>
      <c r="AJ8" s="22">
        <v>366463.61</v>
      </c>
      <c r="AK8" s="22">
        <v>-807.21999999997206</v>
      </c>
      <c r="AL8" s="22">
        <v>0</v>
      </c>
      <c r="AM8" s="22">
        <v>20894484.530000001</v>
      </c>
      <c r="AN8" s="22">
        <v>0</v>
      </c>
      <c r="AO8" s="22">
        <v>0</v>
      </c>
      <c r="AP8" s="22">
        <v>3728.4199999999255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970285.09000000358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337803.54000000097</v>
      </c>
      <c r="BN8" s="22">
        <v>4018.0500000000466</v>
      </c>
      <c r="BO8" s="22">
        <v>0</v>
      </c>
      <c r="BP8" s="22">
        <v>78932561.279999971</v>
      </c>
      <c r="BQ8" s="22">
        <v>59819.100000000093</v>
      </c>
      <c r="BR8" s="22">
        <v>1634250.8800000008</v>
      </c>
      <c r="BS8" s="22">
        <v>13534459.440000013</v>
      </c>
      <c r="BT8" s="22">
        <v>0</v>
      </c>
      <c r="BU8" s="22">
        <v>0</v>
      </c>
      <c r="BV8" s="22">
        <v>112174.5</v>
      </c>
      <c r="BW8" s="22">
        <v>67805.429999999993</v>
      </c>
      <c r="BX8" s="22">
        <v>0</v>
      </c>
      <c r="BY8" s="22">
        <v>0</v>
      </c>
      <c r="BZ8" s="22">
        <v>2199406.38</v>
      </c>
      <c r="CA8" s="22">
        <v>71537472.219999984</v>
      </c>
      <c r="CB8" s="22">
        <v>343804.97</v>
      </c>
      <c r="CC8" s="22">
        <v>16316726.32</v>
      </c>
      <c r="CD8" s="22">
        <v>0</v>
      </c>
      <c r="CE8" s="22">
        <v>0</v>
      </c>
      <c r="CF8" s="22">
        <v>298020.09000000003</v>
      </c>
      <c r="CG8" s="22">
        <v>2337694.9500000002</v>
      </c>
      <c r="CH8" s="22">
        <v>0</v>
      </c>
      <c r="CI8" s="23">
        <v>856388497.48999619</v>
      </c>
      <c r="CJ8" s="22">
        <v>0</v>
      </c>
      <c r="CK8" s="22">
        <v>0</v>
      </c>
      <c r="CL8" s="23">
        <v>72209379.709999979</v>
      </c>
      <c r="CM8" s="22">
        <v>16178.9</v>
      </c>
      <c r="CN8" s="22">
        <v>72193200.809999973</v>
      </c>
      <c r="CO8" s="23">
        <v>784179117.77999628</v>
      </c>
      <c r="CP8" s="22">
        <v>2864580.7699999977</v>
      </c>
      <c r="CQ8" s="22">
        <v>781314537.00999629</v>
      </c>
      <c r="CR8" s="22">
        <v>0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0</v>
      </c>
      <c r="CY8" s="22">
        <v>0</v>
      </c>
      <c r="CZ8" s="22">
        <v>0</v>
      </c>
      <c r="DA8" s="22">
        <v>0</v>
      </c>
      <c r="DB8" s="23">
        <v>0</v>
      </c>
      <c r="DC8" s="22">
        <v>0</v>
      </c>
      <c r="DD8" s="22">
        <v>0</v>
      </c>
      <c r="DE8" s="23">
        <v>0</v>
      </c>
      <c r="DF8" s="22">
        <v>0</v>
      </c>
      <c r="DG8" s="22">
        <v>0</v>
      </c>
      <c r="DH8" s="23">
        <v>0</v>
      </c>
      <c r="DI8" s="22">
        <v>0</v>
      </c>
      <c r="DJ8" s="22">
        <v>0</v>
      </c>
      <c r="DK8" s="22">
        <v>0</v>
      </c>
      <c r="DL8" s="22">
        <v>2535512361.1799955</v>
      </c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 ht="12.75" customHeight="1" x14ac:dyDescent="0.2">
      <c r="A9" s="66" t="s">
        <v>150</v>
      </c>
      <c r="B9" s="21">
        <v>1004</v>
      </c>
      <c r="C9" s="67" t="s">
        <v>146</v>
      </c>
      <c r="D9" s="23">
        <v>177057840.01000002</v>
      </c>
      <c r="E9" s="22">
        <v>620038.47</v>
      </c>
      <c r="F9" s="22">
        <v>37393111.369999997</v>
      </c>
      <c r="G9" s="22">
        <v>139044690.17000002</v>
      </c>
      <c r="H9" s="22">
        <v>27993026.289999999</v>
      </c>
      <c r="I9" s="22">
        <v>254906.69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56241618.350000001</v>
      </c>
      <c r="P9" s="22">
        <v>0</v>
      </c>
      <c r="Q9" s="22">
        <v>1475719.88</v>
      </c>
      <c r="R9" s="22">
        <v>0</v>
      </c>
      <c r="S9" s="22">
        <v>0</v>
      </c>
      <c r="T9" s="22">
        <v>112679324.25999999</v>
      </c>
      <c r="U9" s="22">
        <v>21142002.009999998</v>
      </c>
      <c r="V9" s="22">
        <v>283790.40000000002</v>
      </c>
      <c r="W9" s="22">
        <v>1467105.8699999999</v>
      </c>
      <c r="X9" s="22">
        <v>0</v>
      </c>
      <c r="Y9" s="22">
        <v>43155.990000000005</v>
      </c>
      <c r="Z9" s="22">
        <v>27255603.829999998</v>
      </c>
      <c r="AA9" s="22">
        <v>0</v>
      </c>
      <c r="AB9" s="22">
        <v>0</v>
      </c>
      <c r="AC9" s="22">
        <v>115935.92</v>
      </c>
      <c r="AD9" s="22">
        <v>285779.53999999998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486379.41999999981</v>
      </c>
      <c r="AK9" s="22">
        <v>0</v>
      </c>
      <c r="AL9" s="22">
        <v>0</v>
      </c>
      <c r="AM9" s="22">
        <v>6577605.8500000006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177473.33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656.79000000000008</v>
      </c>
      <c r="BO9" s="22">
        <v>0</v>
      </c>
      <c r="BP9" s="22">
        <v>117991.19</v>
      </c>
      <c r="BQ9" s="22">
        <v>11246884.42</v>
      </c>
      <c r="BR9" s="22">
        <v>9622345.9399999976</v>
      </c>
      <c r="BS9" s="22">
        <v>468381.83999999985</v>
      </c>
      <c r="BT9" s="22">
        <v>0</v>
      </c>
      <c r="BU9" s="22">
        <v>0</v>
      </c>
      <c r="BV9" s="22">
        <v>13288565.65</v>
      </c>
      <c r="BW9" s="22">
        <v>20.63</v>
      </c>
      <c r="BX9" s="22">
        <v>0</v>
      </c>
      <c r="BY9" s="22">
        <v>0</v>
      </c>
      <c r="BZ9" s="22">
        <v>2277.11</v>
      </c>
      <c r="CA9" s="22">
        <v>-301556.87</v>
      </c>
      <c r="CB9" s="22">
        <v>38572.199999999997</v>
      </c>
      <c r="CC9" s="22">
        <v>293941.65000000002</v>
      </c>
      <c r="CD9" s="22">
        <v>0</v>
      </c>
      <c r="CE9" s="22">
        <v>0</v>
      </c>
      <c r="CF9" s="22">
        <v>868.83</v>
      </c>
      <c r="CG9" s="22">
        <v>75657.78</v>
      </c>
      <c r="CH9" s="22">
        <v>0</v>
      </c>
      <c r="CI9" s="23">
        <v>486636490.01000011</v>
      </c>
      <c r="CJ9" s="22">
        <v>0</v>
      </c>
      <c r="CK9" s="22">
        <v>24158.04</v>
      </c>
      <c r="CL9" s="23">
        <v>105260089.33000004</v>
      </c>
      <c r="CM9" s="22">
        <v>22148053.78999998</v>
      </c>
      <c r="CN9" s="22">
        <v>83112035.540000066</v>
      </c>
      <c r="CO9" s="23">
        <v>381352242.64000005</v>
      </c>
      <c r="CP9" s="22">
        <v>58025136.350000061</v>
      </c>
      <c r="CQ9" s="22">
        <v>323327106.28999996</v>
      </c>
      <c r="CR9" s="22">
        <v>221402.34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3">
        <v>0</v>
      </c>
      <c r="DC9" s="22">
        <v>0</v>
      </c>
      <c r="DD9" s="22">
        <v>0</v>
      </c>
      <c r="DE9" s="23">
        <v>0</v>
      </c>
      <c r="DF9" s="22">
        <v>0</v>
      </c>
      <c r="DG9" s="22">
        <v>0</v>
      </c>
      <c r="DH9" s="23">
        <v>0</v>
      </c>
      <c r="DI9" s="22">
        <v>0</v>
      </c>
      <c r="DJ9" s="22">
        <v>0</v>
      </c>
      <c r="DK9" s="22">
        <v>0</v>
      </c>
      <c r="DL9" s="22">
        <v>955249767.1500001</v>
      </c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 ht="12.75" customHeight="1" x14ac:dyDescent="0.2">
      <c r="A10" s="66" t="s">
        <v>152</v>
      </c>
      <c r="B10" s="21">
        <v>1005</v>
      </c>
      <c r="C10" s="67" t="s">
        <v>146</v>
      </c>
      <c r="D10" s="23">
        <v>368498360.51999998</v>
      </c>
      <c r="E10" s="22">
        <v>52848150.634030521</v>
      </c>
      <c r="F10" s="22">
        <v>155037915.19251838</v>
      </c>
      <c r="G10" s="22">
        <v>160612294.69345105</v>
      </c>
      <c r="H10" s="22">
        <v>631752.77</v>
      </c>
      <c r="I10" s="22">
        <v>4473555.6900000004</v>
      </c>
      <c r="J10" s="22">
        <v>14025</v>
      </c>
      <c r="K10" s="22">
        <v>1032275.12</v>
      </c>
      <c r="L10" s="22">
        <v>0</v>
      </c>
      <c r="M10" s="22">
        <v>0</v>
      </c>
      <c r="N10" s="22">
        <v>0</v>
      </c>
      <c r="O10" s="22">
        <v>43878133.709999993</v>
      </c>
      <c r="P10" s="22">
        <v>0</v>
      </c>
      <c r="Q10" s="22">
        <v>43115763.410000004</v>
      </c>
      <c r="R10" s="22">
        <v>0</v>
      </c>
      <c r="S10" s="22">
        <v>0</v>
      </c>
      <c r="T10" s="22">
        <v>355581954.09999299</v>
      </c>
      <c r="U10" s="22">
        <v>68843924.440000013</v>
      </c>
      <c r="V10" s="22">
        <v>16563568.2000001</v>
      </c>
      <c r="W10" s="22">
        <v>9270604.9100000039</v>
      </c>
      <c r="X10" s="22">
        <v>0</v>
      </c>
      <c r="Y10" s="22">
        <v>183673.04999999993</v>
      </c>
      <c r="Z10" s="22">
        <v>6824647.6699997904</v>
      </c>
      <c r="AA10" s="22">
        <v>0</v>
      </c>
      <c r="AB10" s="22">
        <v>0</v>
      </c>
      <c r="AC10" s="22">
        <v>94137.269999999029</v>
      </c>
      <c r="AD10" s="22">
        <v>12843123.73</v>
      </c>
      <c r="AE10" s="22">
        <v>0</v>
      </c>
      <c r="AF10" s="22">
        <v>139502.24</v>
      </c>
      <c r="AG10" s="22">
        <v>17180251.93</v>
      </c>
      <c r="AH10" s="22">
        <v>436537.09</v>
      </c>
      <c r="AI10" s="22">
        <v>-2613.34</v>
      </c>
      <c r="AJ10" s="22">
        <v>4728672.5599999996</v>
      </c>
      <c r="AK10" s="22">
        <v>0</v>
      </c>
      <c r="AL10" s="22">
        <v>0</v>
      </c>
      <c r="AM10" s="22">
        <v>1011545.18</v>
      </c>
      <c r="AN10" s="22">
        <v>0</v>
      </c>
      <c r="AO10" s="22">
        <v>0</v>
      </c>
      <c r="AP10" s="22">
        <v>56117.930000000008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5468172.0599997193</v>
      </c>
      <c r="BE10" s="22">
        <v>0</v>
      </c>
      <c r="BF10" s="22">
        <v>0</v>
      </c>
      <c r="BG10" s="22">
        <v>0</v>
      </c>
      <c r="BH10" s="22">
        <v>0</v>
      </c>
      <c r="BI10" s="22">
        <v>9377675.4000000004</v>
      </c>
      <c r="BJ10" s="22">
        <v>0</v>
      </c>
      <c r="BK10" s="22">
        <v>0</v>
      </c>
      <c r="BL10" s="22">
        <v>0</v>
      </c>
      <c r="BM10" s="22">
        <v>1639604.9500000002</v>
      </c>
      <c r="BN10" s="22">
        <v>1639463.28000001</v>
      </c>
      <c r="BO10" s="22">
        <v>0</v>
      </c>
      <c r="BP10" s="22">
        <v>3177444.19</v>
      </c>
      <c r="BQ10" s="22">
        <v>-294665.21999999997</v>
      </c>
      <c r="BR10" s="22">
        <v>16950086.899999999</v>
      </c>
      <c r="BS10" s="22">
        <v>2902170.84</v>
      </c>
      <c r="BT10" s="22">
        <v>0</v>
      </c>
      <c r="BU10" s="22">
        <v>0</v>
      </c>
      <c r="BV10" s="22">
        <v>63619.8</v>
      </c>
      <c r="BW10" s="22">
        <v>200479.19</v>
      </c>
      <c r="BX10" s="22">
        <v>0</v>
      </c>
      <c r="BY10" s="22">
        <v>14575.32</v>
      </c>
      <c r="BZ10" s="22">
        <v>9228570.1400000006</v>
      </c>
      <c r="CA10" s="22">
        <v>159621856.80000001</v>
      </c>
      <c r="CB10" s="22">
        <v>1968331.83</v>
      </c>
      <c r="CC10" s="22">
        <v>57299221.100000001</v>
      </c>
      <c r="CD10" s="22">
        <v>104356.54</v>
      </c>
      <c r="CE10" s="22">
        <v>0</v>
      </c>
      <c r="CF10" s="22">
        <v>840539.51</v>
      </c>
      <c r="CG10" s="22">
        <v>6915913.7199999997</v>
      </c>
      <c r="CH10" s="22">
        <v>1452.38</v>
      </c>
      <c r="CI10" s="23">
        <v>55206432.229993597</v>
      </c>
      <c r="CJ10" s="22">
        <v>0</v>
      </c>
      <c r="CK10" s="22">
        <v>0</v>
      </c>
      <c r="CL10" s="23">
        <v>20846224.299995799</v>
      </c>
      <c r="CM10" s="22">
        <v>8414259.9209031202</v>
      </c>
      <c r="CN10" s="22">
        <v>12431964.379092678</v>
      </c>
      <c r="CO10" s="23">
        <v>34360207.929997802</v>
      </c>
      <c r="CP10" s="22">
        <v>11322197.262405038</v>
      </c>
      <c r="CQ10" s="22">
        <v>23038010.66759276</v>
      </c>
      <c r="CR10" s="22">
        <v>971454.86999999988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>
        <v>0</v>
      </c>
      <c r="CY10" s="22">
        <v>0</v>
      </c>
      <c r="CZ10" s="22">
        <v>0</v>
      </c>
      <c r="DA10" s="22">
        <v>0</v>
      </c>
      <c r="DB10" s="23">
        <v>0</v>
      </c>
      <c r="DC10" s="22">
        <v>0</v>
      </c>
      <c r="DD10" s="22">
        <v>0</v>
      </c>
      <c r="DE10" s="23">
        <v>0</v>
      </c>
      <c r="DF10" s="22">
        <v>0</v>
      </c>
      <c r="DG10" s="22">
        <v>0</v>
      </c>
      <c r="DH10" s="23">
        <v>0</v>
      </c>
      <c r="DI10" s="22">
        <v>0</v>
      </c>
      <c r="DJ10" s="22">
        <v>0</v>
      </c>
      <c r="DK10" s="22">
        <v>0</v>
      </c>
      <c r="DL10" s="22">
        <v>1288696269.0099862</v>
      </c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 ht="12.75" customHeight="1" x14ac:dyDescent="0.2">
      <c r="A11" s="66" t="s">
        <v>154</v>
      </c>
      <c r="B11" s="21">
        <v>1006</v>
      </c>
      <c r="C11" s="67" t="s">
        <v>146</v>
      </c>
      <c r="D11" s="23">
        <v>-132610.59</v>
      </c>
      <c r="E11" s="22">
        <v>47013.91</v>
      </c>
      <c r="F11" s="22">
        <v>-179624.5</v>
      </c>
      <c r="G11" s="22">
        <v>0</v>
      </c>
      <c r="H11" s="22">
        <v>0</v>
      </c>
      <c r="I11" s="22">
        <v>245380.7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126782720.19999999</v>
      </c>
      <c r="U11" s="22">
        <v>0</v>
      </c>
      <c r="V11" s="22">
        <v>1852753.05</v>
      </c>
      <c r="W11" s="22">
        <v>14296252.68</v>
      </c>
      <c r="X11" s="22">
        <v>0</v>
      </c>
      <c r="Y11" s="22">
        <v>27491.1</v>
      </c>
      <c r="Z11" s="22">
        <v>3137237.99</v>
      </c>
      <c r="AA11" s="22">
        <v>0</v>
      </c>
      <c r="AB11" s="22">
        <v>0</v>
      </c>
      <c r="AC11" s="22">
        <v>0</v>
      </c>
      <c r="AD11" s="22">
        <v>714.28</v>
      </c>
      <c r="AE11" s="22">
        <v>0</v>
      </c>
      <c r="AF11" s="22">
        <v>18000</v>
      </c>
      <c r="AG11" s="22">
        <v>0</v>
      </c>
      <c r="AH11" s="22">
        <v>0</v>
      </c>
      <c r="AI11" s="22">
        <v>0</v>
      </c>
      <c r="AJ11" s="22">
        <v>246785.32</v>
      </c>
      <c r="AK11" s="22">
        <v>-101.92</v>
      </c>
      <c r="AL11" s="22">
        <v>0</v>
      </c>
      <c r="AM11" s="22">
        <v>0</v>
      </c>
      <c r="AN11" s="22">
        <v>0</v>
      </c>
      <c r="AO11" s="22">
        <v>0</v>
      </c>
      <c r="AP11" s="22">
        <v>1273</v>
      </c>
      <c r="AQ11" s="22">
        <v>0</v>
      </c>
      <c r="AR11" s="22">
        <v>0</v>
      </c>
      <c r="AS11" s="22">
        <v>0</v>
      </c>
      <c r="AT11" s="22">
        <v>2163084.94</v>
      </c>
      <c r="AU11" s="22">
        <v>1997.76</v>
      </c>
      <c r="AV11" s="22">
        <v>4159.0600000000004</v>
      </c>
      <c r="AW11" s="22">
        <v>0</v>
      </c>
      <c r="AX11" s="22">
        <v>3034.69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84156.54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436.86</v>
      </c>
      <c r="BM11" s="22">
        <v>0</v>
      </c>
      <c r="BN11" s="22">
        <v>5369416.4699999997</v>
      </c>
      <c r="BO11" s="22">
        <v>0</v>
      </c>
      <c r="BP11" s="22">
        <v>-219591.12</v>
      </c>
      <c r="BQ11" s="22">
        <v>0</v>
      </c>
      <c r="BR11" s="22">
        <v>0</v>
      </c>
      <c r="BS11" s="22">
        <v>24778.21</v>
      </c>
      <c r="BT11" s="22">
        <v>0</v>
      </c>
      <c r="BU11" s="22">
        <v>0</v>
      </c>
      <c r="BV11" s="22">
        <v>0</v>
      </c>
      <c r="BW11" s="22">
        <v>67745.06</v>
      </c>
      <c r="BX11" s="22">
        <v>0</v>
      </c>
      <c r="BY11" s="22">
        <v>0</v>
      </c>
      <c r="BZ11" s="22">
        <v>2194974.08</v>
      </c>
      <c r="CA11" s="22">
        <v>71740300.980000004</v>
      </c>
      <c r="CB11" s="22">
        <v>337912.78</v>
      </c>
      <c r="CC11" s="22">
        <v>15992160.880000001</v>
      </c>
      <c r="CD11" s="22">
        <v>0</v>
      </c>
      <c r="CE11" s="22">
        <v>0</v>
      </c>
      <c r="CF11" s="22">
        <v>300885.98</v>
      </c>
      <c r="CG11" s="22">
        <v>2301071.17</v>
      </c>
      <c r="CH11" s="22">
        <v>0</v>
      </c>
      <c r="CI11" s="23">
        <v>1309736.0900000001</v>
      </c>
      <c r="CJ11" s="22">
        <v>3637.5</v>
      </c>
      <c r="CK11" s="22">
        <v>0</v>
      </c>
      <c r="CL11" s="23">
        <v>1135464.55</v>
      </c>
      <c r="CM11" s="22">
        <v>0</v>
      </c>
      <c r="CN11" s="22">
        <v>1135464.55</v>
      </c>
      <c r="CO11" s="23">
        <v>170634.04</v>
      </c>
      <c r="CP11" s="22">
        <v>0</v>
      </c>
      <c r="CQ11" s="22">
        <v>170634.04</v>
      </c>
      <c r="CR11" s="22">
        <v>11361.173199999999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0</v>
      </c>
      <c r="CY11" s="22">
        <v>0</v>
      </c>
      <c r="CZ11" s="22">
        <v>0</v>
      </c>
      <c r="DA11" s="22">
        <v>0</v>
      </c>
      <c r="DB11" s="23">
        <v>0</v>
      </c>
      <c r="DC11" s="22">
        <v>0</v>
      </c>
      <c r="DD11" s="22">
        <v>0</v>
      </c>
      <c r="DE11" s="23">
        <v>0</v>
      </c>
      <c r="DF11" s="22">
        <v>0</v>
      </c>
      <c r="DG11" s="22">
        <v>0</v>
      </c>
      <c r="DH11" s="23">
        <v>0</v>
      </c>
      <c r="DI11" s="22">
        <v>0</v>
      </c>
      <c r="DJ11" s="22">
        <v>0</v>
      </c>
      <c r="DK11" s="22">
        <v>0</v>
      </c>
      <c r="DL11" s="22">
        <v>248163517.41320002</v>
      </c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 ht="12.75" customHeight="1" x14ac:dyDescent="0.2">
      <c r="A12" s="66" t="s">
        <v>156</v>
      </c>
      <c r="B12" s="21">
        <v>1007</v>
      </c>
      <c r="C12" s="67" t="s">
        <v>146</v>
      </c>
      <c r="D12" s="23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12411430.036214063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v>0</v>
      </c>
      <c r="CJ12" s="22">
        <v>0</v>
      </c>
      <c r="CK12" s="22">
        <v>0</v>
      </c>
      <c r="CL12" s="23">
        <v>0</v>
      </c>
      <c r="CM12" s="22">
        <v>0</v>
      </c>
      <c r="CN12" s="22">
        <v>0</v>
      </c>
      <c r="CO12" s="23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3">
        <v>0</v>
      </c>
      <c r="DC12" s="22">
        <v>0</v>
      </c>
      <c r="DD12" s="22">
        <v>0</v>
      </c>
      <c r="DE12" s="23">
        <v>0</v>
      </c>
      <c r="DF12" s="22">
        <v>0</v>
      </c>
      <c r="DG12" s="22">
        <v>0</v>
      </c>
      <c r="DH12" s="23">
        <v>0</v>
      </c>
      <c r="DI12" s="22">
        <v>0</v>
      </c>
      <c r="DJ12" s="22">
        <v>0</v>
      </c>
      <c r="DK12" s="22">
        <v>0</v>
      </c>
      <c r="DL12" s="22">
        <v>12411430.036214063</v>
      </c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 ht="12.75" customHeight="1" x14ac:dyDescent="0.2">
      <c r="A13" s="66" t="s">
        <v>158</v>
      </c>
      <c r="B13" s="21">
        <v>1008</v>
      </c>
      <c r="C13" s="67" t="s">
        <v>146</v>
      </c>
      <c r="D13" s="23">
        <v>51943044.909999996</v>
      </c>
      <c r="E13" s="22">
        <v>58677.04</v>
      </c>
      <c r="F13" s="22">
        <v>23425432.449999999</v>
      </c>
      <c r="G13" s="22">
        <v>28458935.420000002</v>
      </c>
      <c r="H13" s="22">
        <v>2105302.64</v>
      </c>
      <c r="I13" s="22">
        <v>28311.72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959342.07</v>
      </c>
      <c r="P13" s="22">
        <v>0</v>
      </c>
      <c r="Q13" s="22">
        <v>0</v>
      </c>
      <c r="R13" s="22">
        <v>0</v>
      </c>
      <c r="S13" s="22">
        <v>0</v>
      </c>
      <c r="T13" s="22">
        <v>119107267.49000001</v>
      </c>
      <c r="U13" s="22">
        <v>1303630.7990659999</v>
      </c>
      <c r="V13" s="22">
        <v>9944966.0800000001</v>
      </c>
      <c r="W13" s="22">
        <v>2031350.85</v>
      </c>
      <c r="X13" s="22">
        <v>0</v>
      </c>
      <c r="Y13" s="22">
        <v>0</v>
      </c>
      <c r="Z13" s="22">
        <v>0.25</v>
      </c>
      <c r="AA13" s="22">
        <v>0</v>
      </c>
      <c r="AB13" s="22">
        <v>0</v>
      </c>
      <c r="AC13" s="22">
        <v>32665.85</v>
      </c>
      <c r="AD13" s="22">
        <v>18364.91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113400.93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447420.3</v>
      </c>
      <c r="AV13" s="22">
        <v>47818.3</v>
      </c>
      <c r="AW13" s="22">
        <v>0</v>
      </c>
      <c r="AX13" s="22">
        <v>47812.76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1165.6300000000001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494.66</v>
      </c>
      <c r="BO13" s="22">
        <v>0</v>
      </c>
      <c r="BP13" s="22">
        <v>1881512.24</v>
      </c>
      <c r="BQ13" s="22">
        <v>0</v>
      </c>
      <c r="BR13" s="22">
        <v>2739867.18</v>
      </c>
      <c r="BS13" s="22">
        <v>1965627.09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v>0</v>
      </c>
      <c r="CJ13" s="22">
        <v>0</v>
      </c>
      <c r="CK13" s="22">
        <v>0</v>
      </c>
      <c r="CL13" s="23">
        <v>0</v>
      </c>
      <c r="CM13" s="22">
        <v>0</v>
      </c>
      <c r="CN13" s="22">
        <v>0</v>
      </c>
      <c r="CO13" s="23">
        <v>0</v>
      </c>
      <c r="CP13" s="22">
        <v>0</v>
      </c>
      <c r="CQ13" s="22">
        <v>0</v>
      </c>
      <c r="CR13" s="22">
        <v>15781.56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3">
        <v>0</v>
      </c>
      <c r="DC13" s="22">
        <v>0</v>
      </c>
      <c r="DD13" s="22">
        <v>0</v>
      </c>
      <c r="DE13" s="23">
        <v>0</v>
      </c>
      <c r="DF13" s="22">
        <v>0</v>
      </c>
      <c r="DG13" s="22">
        <v>0</v>
      </c>
      <c r="DH13" s="23">
        <v>0</v>
      </c>
      <c r="DI13" s="22">
        <v>0</v>
      </c>
      <c r="DJ13" s="22">
        <v>0</v>
      </c>
      <c r="DK13" s="22">
        <v>0</v>
      </c>
      <c r="DL13" s="22">
        <v>194735148.21906605</v>
      </c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 ht="12.75" customHeight="1" x14ac:dyDescent="0.2">
      <c r="A14" s="66" t="s">
        <v>159</v>
      </c>
      <c r="B14" s="21">
        <v>1009</v>
      </c>
      <c r="C14" s="67" t="s">
        <v>146</v>
      </c>
      <c r="D14" s="23">
        <v>52795114.840000004</v>
      </c>
      <c r="E14" s="22">
        <v>60646.340000000011</v>
      </c>
      <c r="F14" s="22">
        <v>9117417.1099999994</v>
      </c>
      <c r="G14" s="22">
        <v>43617051.390000001</v>
      </c>
      <c r="H14" s="22">
        <v>1642496.05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2807019.6900000004</v>
      </c>
      <c r="P14" s="22">
        <v>0</v>
      </c>
      <c r="Q14" s="22">
        <v>0</v>
      </c>
      <c r="R14" s="22">
        <v>0</v>
      </c>
      <c r="S14" s="22">
        <v>0</v>
      </c>
      <c r="T14" s="22">
        <v>85173471.799999997</v>
      </c>
      <c r="U14" s="22">
        <v>12230817.210000001</v>
      </c>
      <c r="V14" s="22">
        <v>1212859.8099999998</v>
      </c>
      <c r="W14" s="22">
        <v>14436552.220000034</v>
      </c>
      <c r="X14" s="22">
        <v>0</v>
      </c>
      <c r="Y14" s="22">
        <v>70254.17</v>
      </c>
      <c r="Z14" s="22">
        <v>597258.9099999998</v>
      </c>
      <c r="AA14" s="22">
        <v>0</v>
      </c>
      <c r="AB14" s="22">
        <v>0</v>
      </c>
      <c r="AC14" s="22">
        <v>10825.210000000001</v>
      </c>
      <c r="AD14" s="22">
        <v>115367.44999999998</v>
      </c>
      <c r="AE14" s="22">
        <v>0</v>
      </c>
      <c r="AF14" s="22">
        <v>12187.5</v>
      </c>
      <c r="AG14" s="22">
        <v>0</v>
      </c>
      <c r="AH14" s="22">
        <v>0</v>
      </c>
      <c r="AI14" s="22">
        <v>0</v>
      </c>
      <c r="AJ14" s="22">
        <v>407549.47</v>
      </c>
      <c r="AK14" s="22">
        <v>0</v>
      </c>
      <c r="AL14" s="22">
        <v>0</v>
      </c>
      <c r="AM14" s="22">
        <v>305929.84999999998</v>
      </c>
      <c r="AN14" s="22">
        <v>0</v>
      </c>
      <c r="AO14" s="22">
        <v>0</v>
      </c>
      <c r="AP14" s="22">
        <v>1970.98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502018.69000000006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8550.5000000000018</v>
      </c>
      <c r="BO14" s="22">
        <v>0</v>
      </c>
      <c r="BP14" s="22">
        <v>1264590.3900000001</v>
      </c>
      <c r="BQ14" s="22">
        <v>0</v>
      </c>
      <c r="BR14" s="22">
        <v>107517.12</v>
      </c>
      <c r="BS14" s="22">
        <v>683607.57000000007</v>
      </c>
      <c r="BT14" s="22">
        <v>0</v>
      </c>
      <c r="BU14" s="22">
        <v>0</v>
      </c>
      <c r="BV14" s="22">
        <v>0</v>
      </c>
      <c r="BW14" s="22">
        <v>112948.69</v>
      </c>
      <c r="BX14" s="22">
        <v>0</v>
      </c>
      <c r="BY14" s="22">
        <v>0</v>
      </c>
      <c r="BZ14" s="22">
        <v>3649781.43</v>
      </c>
      <c r="CA14" s="22">
        <v>119431949.15000001</v>
      </c>
      <c r="CB14" s="22">
        <v>567379.68000000005</v>
      </c>
      <c r="CC14" s="22">
        <v>26835598.140000001</v>
      </c>
      <c r="CD14" s="22">
        <v>0</v>
      </c>
      <c r="CE14" s="22">
        <v>0</v>
      </c>
      <c r="CF14" s="22">
        <v>511029.61</v>
      </c>
      <c r="CG14" s="22">
        <v>3850546.72</v>
      </c>
      <c r="CH14" s="22">
        <v>0</v>
      </c>
      <c r="CI14" s="23">
        <v>10206734.66</v>
      </c>
      <c r="CJ14" s="22">
        <v>0</v>
      </c>
      <c r="CK14" s="22">
        <v>0</v>
      </c>
      <c r="CL14" s="23">
        <v>1681547.87</v>
      </c>
      <c r="CM14" s="22">
        <v>889536</v>
      </c>
      <c r="CN14" s="22">
        <v>792011.87</v>
      </c>
      <c r="CO14" s="23">
        <v>8525186.790000001</v>
      </c>
      <c r="CP14" s="22">
        <v>1239448.2399999998</v>
      </c>
      <c r="CQ14" s="22">
        <v>7285738.5500000007</v>
      </c>
      <c r="CR14" s="22">
        <v>833224.32000000146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3">
        <v>0</v>
      </c>
      <c r="DC14" s="22">
        <v>0</v>
      </c>
      <c r="DD14" s="22">
        <v>0</v>
      </c>
      <c r="DE14" s="23">
        <v>0</v>
      </c>
      <c r="DF14" s="22">
        <v>0</v>
      </c>
      <c r="DG14" s="22">
        <v>0</v>
      </c>
      <c r="DH14" s="23">
        <v>0</v>
      </c>
      <c r="DI14" s="22">
        <v>0</v>
      </c>
      <c r="DJ14" s="22">
        <v>0</v>
      </c>
      <c r="DK14" s="22">
        <v>0</v>
      </c>
      <c r="DL14" s="22">
        <v>340385151.83000004</v>
      </c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 ht="12.75" customHeight="1" x14ac:dyDescent="0.2">
      <c r="A15" s="66" t="s">
        <v>161</v>
      </c>
      <c r="B15" s="21">
        <v>1010</v>
      </c>
      <c r="C15" s="67" t="s">
        <v>146</v>
      </c>
      <c r="D15" s="23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21176312.352380954</v>
      </c>
      <c r="BQ15" s="22">
        <v>0</v>
      </c>
      <c r="BR15" s="22">
        <v>0</v>
      </c>
      <c r="BS15" s="22">
        <v>689059882.69523823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128.59047619047618</v>
      </c>
      <c r="CI15" s="23">
        <v>0</v>
      </c>
      <c r="CJ15" s="22">
        <v>0</v>
      </c>
      <c r="CK15" s="22">
        <v>0</v>
      </c>
      <c r="CL15" s="23">
        <v>0</v>
      </c>
      <c r="CM15" s="22">
        <v>0</v>
      </c>
      <c r="CN15" s="22">
        <v>0</v>
      </c>
      <c r="CO15" s="23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3">
        <v>0</v>
      </c>
      <c r="DC15" s="22">
        <v>0</v>
      </c>
      <c r="DD15" s="22">
        <v>0</v>
      </c>
      <c r="DE15" s="23">
        <v>0</v>
      </c>
      <c r="DF15" s="22">
        <v>0</v>
      </c>
      <c r="DG15" s="22">
        <v>0</v>
      </c>
      <c r="DH15" s="23">
        <v>0</v>
      </c>
      <c r="DI15" s="22">
        <v>0</v>
      </c>
      <c r="DJ15" s="22">
        <v>0</v>
      </c>
      <c r="DK15" s="22">
        <v>0</v>
      </c>
      <c r="DL15" s="22">
        <v>710236323.63809538</v>
      </c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 ht="12.75" customHeight="1" x14ac:dyDescent="0.2">
      <c r="A16" s="66" t="s">
        <v>163</v>
      </c>
      <c r="B16" s="21">
        <v>1011</v>
      </c>
      <c r="C16" s="67" t="s">
        <v>146</v>
      </c>
      <c r="D16" s="23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10371313.114800001</v>
      </c>
      <c r="BJ16" s="22">
        <v>5350549.4997009998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v>0</v>
      </c>
      <c r="CJ16" s="22">
        <v>0</v>
      </c>
      <c r="CK16" s="22">
        <v>0</v>
      </c>
      <c r="CL16" s="23">
        <v>0</v>
      </c>
      <c r="CM16" s="22">
        <v>0</v>
      </c>
      <c r="CN16" s="22">
        <v>0</v>
      </c>
      <c r="CO16" s="23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3">
        <v>0</v>
      </c>
      <c r="DC16" s="22">
        <v>0</v>
      </c>
      <c r="DD16" s="22">
        <v>0</v>
      </c>
      <c r="DE16" s="23">
        <v>0</v>
      </c>
      <c r="DF16" s="22">
        <v>0</v>
      </c>
      <c r="DG16" s="22">
        <v>0</v>
      </c>
      <c r="DH16" s="23">
        <v>0</v>
      </c>
      <c r="DI16" s="22">
        <v>0</v>
      </c>
      <c r="DJ16" s="22">
        <v>0</v>
      </c>
      <c r="DK16" s="22">
        <v>0</v>
      </c>
      <c r="DL16" s="22">
        <v>15721862.614500999</v>
      </c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 ht="12.75" customHeight="1" x14ac:dyDescent="0.2">
      <c r="A17" s="66" t="s">
        <v>165</v>
      </c>
      <c r="B17" s="21">
        <v>1012</v>
      </c>
      <c r="C17" s="67" t="s">
        <v>146</v>
      </c>
      <c r="D17" s="23">
        <v>641076</v>
      </c>
      <c r="E17" s="22">
        <v>6728</v>
      </c>
      <c r="F17" s="22">
        <v>181937</v>
      </c>
      <c r="G17" s="22">
        <v>452411</v>
      </c>
      <c r="H17" s="22">
        <v>2577357</v>
      </c>
      <c r="I17" s="22">
        <v>3869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3496352</v>
      </c>
      <c r="P17" s="22">
        <v>0</v>
      </c>
      <c r="Q17" s="22">
        <v>58959</v>
      </c>
      <c r="R17" s="22">
        <v>0</v>
      </c>
      <c r="S17" s="22">
        <v>0</v>
      </c>
      <c r="T17" s="22">
        <v>516959.67</v>
      </c>
      <c r="U17" s="22">
        <v>0</v>
      </c>
      <c r="V17" s="22">
        <v>314145.71999999997</v>
      </c>
      <c r="W17" s="22">
        <v>1603882</v>
      </c>
      <c r="X17" s="22">
        <v>0</v>
      </c>
      <c r="Y17" s="22">
        <v>952057</v>
      </c>
      <c r="Z17" s="22">
        <v>847357</v>
      </c>
      <c r="AA17" s="22">
        <v>0</v>
      </c>
      <c r="AB17" s="22">
        <v>0</v>
      </c>
      <c r="AC17" s="22">
        <v>28699</v>
      </c>
      <c r="AD17" s="22">
        <v>-344088</v>
      </c>
      <c r="AE17" s="22">
        <v>0</v>
      </c>
      <c r="AF17" s="22">
        <v>316922</v>
      </c>
      <c r="AG17" s="22">
        <v>11928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521951</v>
      </c>
      <c r="AN17" s="22">
        <v>0</v>
      </c>
      <c r="AO17" s="22">
        <v>0</v>
      </c>
      <c r="AP17" s="22">
        <v>88899</v>
      </c>
      <c r="AQ17" s="22">
        <v>0</v>
      </c>
      <c r="AR17" s="22">
        <v>0</v>
      </c>
      <c r="AS17" s="22">
        <v>0</v>
      </c>
      <c r="AT17" s="22">
        <v>17818572</v>
      </c>
      <c r="AU17" s="22">
        <v>-27248</v>
      </c>
      <c r="AV17" s="22">
        <v>13215</v>
      </c>
      <c r="AW17" s="22">
        <v>0</v>
      </c>
      <c r="AX17" s="22">
        <v>6700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55291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1207786</v>
      </c>
      <c r="BO17" s="22">
        <v>0</v>
      </c>
      <c r="BP17" s="22">
        <v>5942740</v>
      </c>
      <c r="BQ17" s="22">
        <v>0</v>
      </c>
      <c r="BR17" s="22">
        <v>3222712</v>
      </c>
      <c r="BS17" s="22">
        <v>794367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v>0</v>
      </c>
      <c r="CJ17" s="22">
        <v>0</v>
      </c>
      <c r="CK17" s="22">
        <v>0</v>
      </c>
      <c r="CL17" s="23">
        <v>0</v>
      </c>
      <c r="CM17" s="22">
        <v>0</v>
      </c>
      <c r="CN17" s="22">
        <v>0</v>
      </c>
      <c r="CO17" s="23">
        <v>0</v>
      </c>
      <c r="CP17" s="22">
        <v>0</v>
      </c>
      <c r="CQ17" s="22">
        <v>0</v>
      </c>
      <c r="CR17" s="22">
        <v>1771</v>
      </c>
      <c r="CS17" s="22">
        <v>62466.03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3">
        <v>0</v>
      </c>
      <c r="DC17" s="22">
        <v>0</v>
      </c>
      <c r="DD17" s="22">
        <v>0</v>
      </c>
      <c r="DE17" s="23">
        <v>0</v>
      </c>
      <c r="DF17" s="22">
        <v>0</v>
      </c>
      <c r="DG17" s="22">
        <v>0</v>
      </c>
      <c r="DH17" s="23">
        <v>0</v>
      </c>
      <c r="DI17" s="22">
        <v>0</v>
      </c>
      <c r="DJ17" s="22">
        <v>0</v>
      </c>
      <c r="DK17" s="22">
        <v>0</v>
      </c>
      <c r="DL17" s="22">
        <v>40734697.420000002</v>
      </c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 ht="12.75" customHeight="1" x14ac:dyDescent="0.2">
      <c r="A18" s="66" t="s">
        <v>167</v>
      </c>
      <c r="B18" s="21">
        <v>1013</v>
      </c>
      <c r="C18" s="67" t="s">
        <v>146</v>
      </c>
      <c r="D18" s="23">
        <v>3993.1299999999997</v>
      </c>
      <c r="E18" s="22">
        <v>83.182071463750532</v>
      </c>
      <c r="F18" s="22">
        <v>2319.6893512536835</v>
      </c>
      <c r="G18" s="22">
        <v>1590.2585772825655</v>
      </c>
      <c r="H18" s="22">
        <v>0</v>
      </c>
      <c r="I18" s="22">
        <v>7780.12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95.51</v>
      </c>
      <c r="AA18" s="22">
        <v>0</v>
      </c>
      <c r="AB18" s="22">
        <v>0</v>
      </c>
      <c r="AC18" s="22">
        <v>114.66</v>
      </c>
      <c r="AD18" s="22">
        <v>71.069999999999993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22380.95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41706.18</v>
      </c>
      <c r="AU18" s="22">
        <v>33.229999999999997</v>
      </c>
      <c r="AV18" s="22">
        <v>0</v>
      </c>
      <c r="AW18" s="22">
        <v>0</v>
      </c>
      <c r="AX18" s="22">
        <v>33.229999999999997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146.27000000000001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345.85</v>
      </c>
      <c r="BQ18" s="22">
        <v>0</v>
      </c>
      <c r="BR18" s="22">
        <v>101645.11999999998</v>
      </c>
      <c r="BS18" s="22">
        <v>151.51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v>0</v>
      </c>
      <c r="CJ18" s="22">
        <v>0</v>
      </c>
      <c r="CK18" s="22">
        <v>0</v>
      </c>
      <c r="CL18" s="23">
        <v>0</v>
      </c>
      <c r="CM18" s="22">
        <v>0</v>
      </c>
      <c r="CN18" s="22">
        <v>0</v>
      </c>
      <c r="CO18" s="23">
        <v>0</v>
      </c>
      <c r="CP18" s="22">
        <v>0</v>
      </c>
      <c r="CQ18" s="22">
        <v>0</v>
      </c>
      <c r="CR18" s="22">
        <v>1141.3699999999999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3">
        <v>0</v>
      </c>
      <c r="DC18" s="22">
        <v>0</v>
      </c>
      <c r="DD18" s="22">
        <v>0</v>
      </c>
      <c r="DE18" s="23">
        <v>0</v>
      </c>
      <c r="DF18" s="22">
        <v>0</v>
      </c>
      <c r="DG18" s="22">
        <v>0</v>
      </c>
      <c r="DH18" s="23">
        <v>0</v>
      </c>
      <c r="DI18" s="22">
        <v>0</v>
      </c>
      <c r="DJ18" s="22">
        <v>0</v>
      </c>
      <c r="DK18" s="22">
        <v>0</v>
      </c>
      <c r="DL18" s="22">
        <v>179638.19999999998</v>
      </c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 ht="12.75" customHeight="1" x14ac:dyDescent="0.2">
      <c r="A19" s="66" t="s">
        <v>169</v>
      </c>
      <c r="B19" s="21">
        <v>1016</v>
      </c>
      <c r="C19" s="67" t="s">
        <v>146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2533896.2821490001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14883175.731577005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v>0</v>
      </c>
      <c r="CJ19" s="22">
        <v>0</v>
      </c>
      <c r="CK19" s="22">
        <v>0</v>
      </c>
      <c r="CL19" s="23">
        <v>0</v>
      </c>
      <c r="CM19" s="22">
        <v>0</v>
      </c>
      <c r="CN19" s="22">
        <v>0</v>
      </c>
      <c r="CO19" s="23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3">
        <v>0</v>
      </c>
      <c r="DC19" s="22">
        <v>0</v>
      </c>
      <c r="DD19" s="22">
        <v>0</v>
      </c>
      <c r="DE19" s="23">
        <v>0</v>
      </c>
      <c r="DF19" s="22">
        <v>0</v>
      </c>
      <c r="DG19" s="22">
        <v>0</v>
      </c>
      <c r="DH19" s="23">
        <v>0</v>
      </c>
      <c r="DI19" s="22">
        <v>0</v>
      </c>
      <c r="DJ19" s="22">
        <v>0</v>
      </c>
      <c r="DK19" s="22">
        <v>0</v>
      </c>
      <c r="DL19" s="22">
        <v>17417072.013726003</v>
      </c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 ht="12.75" customHeight="1" x14ac:dyDescent="0.2">
      <c r="A20" s="66" t="s">
        <v>171</v>
      </c>
      <c r="B20" s="21">
        <v>1017</v>
      </c>
      <c r="C20" s="67" t="s">
        <v>146</v>
      </c>
      <c r="D20" s="23">
        <v>2001948.03</v>
      </c>
      <c r="E20" s="22">
        <v>1393486.55</v>
      </c>
      <c r="F20" s="22">
        <v>545295.71</v>
      </c>
      <c r="G20" s="22">
        <v>63165.770000000004</v>
      </c>
      <c r="H20" s="22">
        <v>0</v>
      </c>
      <c r="I20" s="22">
        <v>328659.81</v>
      </c>
      <c r="J20" s="22">
        <v>0</v>
      </c>
      <c r="K20" s="22">
        <v>0</v>
      </c>
      <c r="L20" s="22">
        <v>1500</v>
      </c>
      <c r="M20" s="22">
        <v>0</v>
      </c>
      <c r="N20" s="22">
        <v>0</v>
      </c>
      <c r="O20" s="22">
        <v>8450</v>
      </c>
      <c r="P20" s="22">
        <v>0</v>
      </c>
      <c r="Q20" s="22">
        <v>5095.49</v>
      </c>
      <c r="R20" s="22">
        <v>0</v>
      </c>
      <c r="S20" s="22">
        <v>0</v>
      </c>
      <c r="T20" s="22">
        <v>23824660.040000003</v>
      </c>
      <c r="U20" s="22">
        <v>1487134.69</v>
      </c>
      <c r="V20" s="22">
        <v>293419.59999999998</v>
      </c>
      <c r="W20" s="22">
        <v>1376168.55</v>
      </c>
      <c r="X20" s="22">
        <v>0</v>
      </c>
      <c r="Y20" s="22">
        <v>464326.65</v>
      </c>
      <c r="Z20" s="22">
        <v>1771987.08</v>
      </c>
      <c r="AA20" s="22">
        <v>0</v>
      </c>
      <c r="AB20" s="22">
        <v>0</v>
      </c>
      <c r="AC20" s="22">
        <v>30372.019999999997</v>
      </c>
      <c r="AD20" s="22">
        <v>181918.89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138587.09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46340.399999999994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3099.04</v>
      </c>
      <c r="BO20" s="22">
        <v>0</v>
      </c>
      <c r="BP20" s="22">
        <v>13121.169999999998</v>
      </c>
      <c r="BQ20" s="22">
        <v>0</v>
      </c>
      <c r="BR20" s="22">
        <v>1441312.57</v>
      </c>
      <c r="BS20" s="22">
        <v>161869.51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55656596.829999998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3">
        <v>7738853.71</v>
      </c>
      <c r="CJ20" s="22">
        <v>3545</v>
      </c>
      <c r="CK20" s="22">
        <v>0</v>
      </c>
      <c r="CL20" s="23">
        <v>909831.49999999988</v>
      </c>
      <c r="CM20" s="22">
        <v>245315.36</v>
      </c>
      <c r="CN20" s="22">
        <v>664516.1399999999</v>
      </c>
      <c r="CO20" s="23">
        <v>6825477.21</v>
      </c>
      <c r="CP20" s="22">
        <v>238410.32</v>
      </c>
      <c r="CQ20" s="22">
        <v>6587066.8899999997</v>
      </c>
      <c r="CR20" s="22">
        <v>49896.65</v>
      </c>
      <c r="CS20" s="22">
        <v>0</v>
      </c>
      <c r="CT20" s="22">
        <v>0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3">
        <v>0</v>
      </c>
      <c r="DC20" s="22">
        <v>0</v>
      </c>
      <c r="DD20" s="22">
        <v>0</v>
      </c>
      <c r="DE20" s="23">
        <v>0</v>
      </c>
      <c r="DF20" s="22">
        <v>0</v>
      </c>
      <c r="DG20" s="22">
        <v>0</v>
      </c>
      <c r="DH20" s="23">
        <v>0</v>
      </c>
      <c r="DI20" s="22">
        <v>0</v>
      </c>
      <c r="DJ20" s="22">
        <v>0</v>
      </c>
      <c r="DK20" s="22">
        <v>0</v>
      </c>
      <c r="DL20" s="22">
        <v>97025317.820000008</v>
      </c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 ht="12.75" customHeight="1" x14ac:dyDescent="0.2">
      <c r="A21" s="66" t="s">
        <v>173</v>
      </c>
      <c r="B21" s="21">
        <v>1018</v>
      </c>
      <c r="C21" s="67" t="s">
        <v>146</v>
      </c>
      <c r="D21" s="23">
        <v>5930372.1700000055</v>
      </c>
      <c r="E21" s="22">
        <v>298316.33</v>
      </c>
      <c r="F21" s="22">
        <v>2788577.59</v>
      </c>
      <c r="G21" s="22">
        <v>2843478.2500000056</v>
      </c>
      <c r="H21" s="22">
        <v>0</v>
      </c>
      <c r="I21" s="22">
        <v>334466.77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2104116.62</v>
      </c>
      <c r="W21" s="22">
        <v>50567315.840000004</v>
      </c>
      <c r="X21" s="22">
        <v>0</v>
      </c>
      <c r="Y21" s="22">
        <v>5264.44</v>
      </c>
      <c r="Z21" s="22">
        <v>5007.08</v>
      </c>
      <c r="AA21" s="22">
        <v>0</v>
      </c>
      <c r="AB21" s="22">
        <v>0</v>
      </c>
      <c r="AC21" s="22">
        <v>3499.04</v>
      </c>
      <c r="AD21" s="22">
        <v>2922.82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403.04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1293466.3800000001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53944.5</v>
      </c>
      <c r="BO21" s="22">
        <v>0</v>
      </c>
      <c r="BP21" s="22">
        <v>38793.96</v>
      </c>
      <c r="BQ21" s="22">
        <v>0</v>
      </c>
      <c r="BR21" s="22">
        <v>7341.51</v>
      </c>
      <c r="BS21" s="22">
        <v>84650.66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v>3166897.71</v>
      </c>
      <c r="CJ21" s="22">
        <v>0</v>
      </c>
      <c r="CK21" s="22">
        <v>0</v>
      </c>
      <c r="CL21" s="23">
        <v>3166897.71</v>
      </c>
      <c r="CM21" s="22">
        <v>3166897.71</v>
      </c>
      <c r="CN21" s="22">
        <v>0</v>
      </c>
      <c r="CO21" s="23">
        <v>0</v>
      </c>
      <c r="CP21" s="22">
        <v>0</v>
      </c>
      <c r="CQ21" s="22">
        <v>0</v>
      </c>
      <c r="CR21" s="22">
        <v>119599.28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3">
        <v>0</v>
      </c>
      <c r="DC21" s="22">
        <v>0</v>
      </c>
      <c r="DD21" s="22">
        <v>0</v>
      </c>
      <c r="DE21" s="23">
        <v>0</v>
      </c>
      <c r="DF21" s="22">
        <v>0</v>
      </c>
      <c r="DG21" s="22">
        <v>0</v>
      </c>
      <c r="DH21" s="23">
        <v>0</v>
      </c>
      <c r="DI21" s="22">
        <v>0</v>
      </c>
      <c r="DJ21" s="22">
        <v>0</v>
      </c>
      <c r="DK21" s="22">
        <v>0</v>
      </c>
      <c r="DL21" s="22">
        <v>63718061.819999993</v>
      </c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 ht="12.75" customHeight="1" x14ac:dyDescent="0.2">
      <c r="A22" s="66" t="s">
        <v>175</v>
      </c>
      <c r="B22" s="21">
        <v>1020</v>
      </c>
      <c r="C22" s="67" t="s">
        <v>146</v>
      </c>
      <c r="D22" s="23">
        <v>19410453.040000003</v>
      </c>
      <c r="E22" s="22">
        <v>1012134.8</v>
      </c>
      <c r="F22" s="22">
        <v>17491122.370000001</v>
      </c>
      <c r="G22" s="22">
        <v>907195.87</v>
      </c>
      <c r="H22" s="22">
        <v>30239.59</v>
      </c>
      <c r="I22" s="22">
        <v>503695.78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31811172.719999999</v>
      </c>
      <c r="P22" s="22">
        <v>0</v>
      </c>
      <c r="Q22" s="22">
        <v>33475290.34</v>
      </c>
      <c r="R22" s="22">
        <v>0</v>
      </c>
      <c r="S22" s="22">
        <v>0</v>
      </c>
      <c r="T22" s="22">
        <v>178027635.22999999</v>
      </c>
      <c r="U22" s="22">
        <v>48246995.949999996</v>
      </c>
      <c r="V22" s="22">
        <v>4256908.4800000004</v>
      </c>
      <c r="W22" s="22">
        <v>62600539.32</v>
      </c>
      <c r="X22" s="22">
        <v>0</v>
      </c>
      <c r="Y22" s="22">
        <v>710634.78</v>
      </c>
      <c r="Z22" s="22">
        <v>25030333.690000001</v>
      </c>
      <c r="AA22" s="22">
        <v>0</v>
      </c>
      <c r="AB22" s="22">
        <v>0</v>
      </c>
      <c r="AC22" s="22">
        <v>0</v>
      </c>
      <c r="AD22" s="22">
        <v>10613.62</v>
      </c>
      <c r="AE22" s="22">
        <v>0</v>
      </c>
      <c r="AF22" s="22">
        <v>144459.5</v>
      </c>
      <c r="AG22" s="22">
        <v>177625618.28</v>
      </c>
      <c r="AH22" s="22">
        <v>143947748.56</v>
      </c>
      <c r="AI22" s="22">
        <v>4645710.82</v>
      </c>
      <c r="AJ22" s="22">
        <v>1429931.93</v>
      </c>
      <c r="AK22" s="22">
        <v>246.35</v>
      </c>
      <c r="AL22" s="22">
        <v>0</v>
      </c>
      <c r="AM22" s="22">
        <v>12011461.619999999</v>
      </c>
      <c r="AN22" s="22">
        <v>0</v>
      </c>
      <c r="AO22" s="22">
        <v>0</v>
      </c>
      <c r="AP22" s="22">
        <v>36805.19</v>
      </c>
      <c r="AQ22" s="22">
        <v>0</v>
      </c>
      <c r="AR22" s="22">
        <v>0</v>
      </c>
      <c r="AS22" s="22">
        <v>0</v>
      </c>
      <c r="AT22" s="22">
        <v>44352339.479999997</v>
      </c>
      <c r="AU22" s="22">
        <v>519462.37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698493.79</v>
      </c>
      <c r="BE22" s="22">
        <v>0</v>
      </c>
      <c r="BF22" s="22">
        <v>0</v>
      </c>
      <c r="BG22" s="22">
        <v>0</v>
      </c>
      <c r="BH22" s="22">
        <v>1429.67</v>
      </c>
      <c r="BI22" s="22">
        <v>0</v>
      </c>
      <c r="BJ22" s="22">
        <v>0</v>
      </c>
      <c r="BK22" s="22">
        <v>0</v>
      </c>
      <c r="BL22" s="22">
        <v>2563.04</v>
      </c>
      <c r="BM22" s="22">
        <v>0</v>
      </c>
      <c r="BN22" s="22">
        <v>231030.09</v>
      </c>
      <c r="BO22" s="22">
        <v>0</v>
      </c>
      <c r="BP22" s="22">
        <v>853274</v>
      </c>
      <c r="BQ22" s="22">
        <v>461187</v>
      </c>
      <c r="BR22" s="22">
        <v>1931979.32</v>
      </c>
      <c r="BS22" s="22">
        <v>12177873.33</v>
      </c>
      <c r="BT22" s="22">
        <v>0</v>
      </c>
      <c r="BU22" s="22">
        <v>0</v>
      </c>
      <c r="BV22" s="22">
        <v>0</v>
      </c>
      <c r="BW22" s="22">
        <v>1016900.42</v>
      </c>
      <c r="BX22" s="22">
        <v>0</v>
      </c>
      <c r="BY22" s="22">
        <v>0</v>
      </c>
      <c r="BZ22" s="22">
        <v>32977798.73</v>
      </c>
      <c r="CA22" s="22">
        <v>1073670569.67</v>
      </c>
      <c r="CB22" s="22">
        <v>5142165.7</v>
      </c>
      <c r="CC22" s="22">
        <v>243416414.38</v>
      </c>
      <c r="CD22" s="22">
        <v>0</v>
      </c>
      <c r="CE22" s="22">
        <v>0</v>
      </c>
      <c r="CF22" s="22">
        <v>4478899.17</v>
      </c>
      <c r="CG22" s="22">
        <v>34861192.210000001</v>
      </c>
      <c r="CH22" s="22">
        <v>0</v>
      </c>
      <c r="CI22" s="23">
        <v>3411674482.29</v>
      </c>
      <c r="CJ22" s="22">
        <v>0</v>
      </c>
      <c r="CK22" s="22">
        <v>43048</v>
      </c>
      <c r="CL22" s="23">
        <v>813000150.49000001</v>
      </c>
      <c r="CM22" s="22">
        <v>-7912.93</v>
      </c>
      <c r="CN22" s="22">
        <v>813008063.41999996</v>
      </c>
      <c r="CO22" s="23">
        <v>2598631283.8000002</v>
      </c>
      <c r="CP22" s="22">
        <v>1765573.04</v>
      </c>
      <c r="CQ22" s="22">
        <v>2596865710.7600002</v>
      </c>
      <c r="CR22" s="22">
        <v>660354.78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0</v>
      </c>
      <c r="CY22" s="22">
        <v>0</v>
      </c>
      <c r="CZ22" s="22">
        <v>0</v>
      </c>
      <c r="DA22" s="22">
        <v>0</v>
      </c>
      <c r="DB22" s="23">
        <v>0</v>
      </c>
      <c r="DC22" s="22">
        <v>0</v>
      </c>
      <c r="DD22" s="22">
        <v>0</v>
      </c>
      <c r="DE22" s="23">
        <v>0</v>
      </c>
      <c r="DF22" s="22">
        <v>0</v>
      </c>
      <c r="DG22" s="22">
        <v>0</v>
      </c>
      <c r="DH22" s="23">
        <v>0</v>
      </c>
      <c r="DI22" s="22">
        <v>0</v>
      </c>
      <c r="DJ22" s="22">
        <v>0</v>
      </c>
      <c r="DK22" s="22">
        <v>0</v>
      </c>
      <c r="DL22" s="22">
        <v>5613084904.2300014</v>
      </c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 ht="12.75" customHeight="1" x14ac:dyDescent="0.2">
      <c r="A23" s="66" t="s">
        <v>177</v>
      </c>
      <c r="B23" s="21">
        <v>1022</v>
      </c>
      <c r="C23" s="67" t="s">
        <v>146</v>
      </c>
      <c r="D23" s="23">
        <v>49229407.070000008</v>
      </c>
      <c r="E23" s="22">
        <v>309720.13999999996</v>
      </c>
      <c r="F23" s="22">
        <v>16998566.939299781</v>
      </c>
      <c r="G23" s="22">
        <v>31921119.990700223</v>
      </c>
      <c r="H23" s="22">
        <v>0</v>
      </c>
      <c r="I23" s="22">
        <v>99988.51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58097846.060000002</v>
      </c>
      <c r="P23" s="22">
        <v>0</v>
      </c>
      <c r="Q23" s="22">
        <v>111181.65</v>
      </c>
      <c r="R23" s="22">
        <v>0</v>
      </c>
      <c r="S23" s="22">
        <v>0</v>
      </c>
      <c r="T23" s="22">
        <v>919628.16999999993</v>
      </c>
      <c r="U23" s="22">
        <v>11550.78</v>
      </c>
      <c r="V23" s="22">
        <v>175644</v>
      </c>
      <c r="W23" s="22">
        <v>1102020.3500000003</v>
      </c>
      <c r="X23" s="22">
        <v>0</v>
      </c>
      <c r="Y23" s="22">
        <v>75760.2</v>
      </c>
      <c r="Z23" s="22">
        <v>2500438.2999999998</v>
      </c>
      <c r="AA23" s="22">
        <v>0</v>
      </c>
      <c r="AB23" s="22">
        <v>0</v>
      </c>
      <c r="AC23" s="22">
        <v>0</v>
      </c>
      <c r="AD23" s="22">
        <v>40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41175.880000000005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5015.67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578.85000000000025</v>
      </c>
      <c r="BO23" s="22">
        <v>0</v>
      </c>
      <c r="BP23" s="22">
        <v>7496294.1999999899</v>
      </c>
      <c r="BQ23" s="22">
        <v>1236277.4399999904</v>
      </c>
      <c r="BR23" s="22">
        <v>2850989.37</v>
      </c>
      <c r="BS23" s="22">
        <v>577745.23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v>441882.23000000004</v>
      </c>
      <c r="CJ23" s="22">
        <v>0</v>
      </c>
      <c r="CK23" s="22">
        <v>0</v>
      </c>
      <c r="CL23" s="23">
        <v>379362.23000000004</v>
      </c>
      <c r="CM23" s="22">
        <v>28942</v>
      </c>
      <c r="CN23" s="22">
        <v>350420.23000000004</v>
      </c>
      <c r="CO23" s="23">
        <v>62520</v>
      </c>
      <c r="CP23" s="22">
        <v>0</v>
      </c>
      <c r="CQ23" s="22">
        <v>62520</v>
      </c>
      <c r="CR23" s="22">
        <v>6566907.1699997699</v>
      </c>
      <c r="CS23" s="22">
        <v>0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3">
        <v>0</v>
      </c>
      <c r="DC23" s="22">
        <v>0</v>
      </c>
      <c r="DD23" s="22">
        <v>0</v>
      </c>
      <c r="DE23" s="23">
        <v>0</v>
      </c>
      <c r="DF23" s="22">
        <v>0</v>
      </c>
      <c r="DG23" s="22">
        <v>0</v>
      </c>
      <c r="DH23" s="23">
        <v>0</v>
      </c>
      <c r="DI23" s="22">
        <v>0</v>
      </c>
      <c r="DJ23" s="22">
        <v>0</v>
      </c>
      <c r="DK23" s="22">
        <v>0</v>
      </c>
      <c r="DL23" s="22">
        <v>131540371.12999977</v>
      </c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 ht="12.75" customHeight="1" x14ac:dyDescent="0.2">
      <c r="A24" s="66" t="s">
        <v>179</v>
      </c>
      <c r="B24" s="21">
        <v>1025</v>
      </c>
      <c r="C24" s="67" t="s">
        <v>146</v>
      </c>
      <c r="D24" s="23">
        <v>9239384.0400000438</v>
      </c>
      <c r="E24" s="22">
        <v>267539.69999998447</v>
      </c>
      <c r="F24" s="22">
        <v>8638567.4700000603</v>
      </c>
      <c r="G24" s="22">
        <v>333276.87</v>
      </c>
      <c r="H24" s="22">
        <v>0</v>
      </c>
      <c r="I24" s="22">
        <v>116984.91</v>
      </c>
      <c r="J24" s="22">
        <v>37028.51</v>
      </c>
      <c r="K24" s="22">
        <v>0</v>
      </c>
      <c r="L24" s="22">
        <v>0</v>
      </c>
      <c r="M24" s="22">
        <v>0</v>
      </c>
      <c r="N24" s="22">
        <v>0</v>
      </c>
      <c r="O24" s="22">
        <v>4597858.0599999996</v>
      </c>
      <c r="P24" s="22">
        <v>0</v>
      </c>
      <c r="Q24" s="22">
        <v>0</v>
      </c>
      <c r="R24" s="22">
        <v>0</v>
      </c>
      <c r="S24" s="22">
        <v>0</v>
      </c>
      <c r="T24" s="22">
        <v>2373399.2599999998</v>
      </c>
      <c r="U24" s="22">
        <v>0</v>
      </c>
      <c r="V24" s="22">
        <v>891263.1</v>
      </c>
      <c r="W24" s="22">
        <v>1898105.57</v>
      </c>
      <c r="X24" s="22">
        <v>0</v>
      </c>
      <c r="Y24" s="22">
        <v>1687178.0100000501</v>
      </c>
      <c r="Z24" s="22">
        <v>1123831.55</v>
      </c>
      <c r="AA24" s="22">
        <v>0</v>
      </c>
      <c r="AB24" s="22">
        <v>0</v>
      </c>
      <c r="AC24" s="22">
        <v>233714.889999999</v>
      </c>
      <c r="AD24" s="22">
        <v>1083171.8</v>
      </c>
      <c r="AE24" s="22">
        <v>0</v>
      </c>
      <c r="AF24" s="22">
        <v>4500</v>
      </c>
      <c r="AG24" s="22">
        <v>0</v>
      </c>
      <c r="AH24" s="22">
        <v>0</v>
      </c>
      <c r="AI24" s="22">
        <v>0</v>
      </c>
      <c r="AJ24" s="22">
        <v>640</v>
      </c>
      <c r="AK24" s="22">
        <v>0</v>
      </c>
      <c r="AL24" s="22">
        <v>0</v>
      </c>
      <c r="AM24" s="22">
        <v>1546.28</v>
      </c>
      <c r="AN24" s="22">
        <v>0</v>
      </c>
      <c r="AO24" s="22">
        <v>0</v>
      </c>
      <c r="AP24" s="22">
        <v>1212808.97</v>
      </c>
      <c r="AQ24" s="22">
        <v>0</v>
      </c>
      <c r="AR24" s="22">
        <v>0</v>
      </c>
      <c r="AS24" s="22">
        <v>0</v>
      </c>
      <c r="AT24" s="22">
        <v>28115058.5099998</v>
      </c>
      <c r="AU24" s="22">
        <v>1748168.94000004</v>
      </c>
      <c r="AV24" s="22">
        <v>1748959.91000006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3041093.7900000401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13214.28</v>
      </c>
      <c r="BO24" s="22">
        <v>0</v>
      </c>
      <c r="BP24" s="22">
        <v>4047254.91</v>
      </c>
      <c r="BQ24" s="22">
        <v>0</v>
      </c>
      <c r="BR24" s="22">
        <v>1189982.93</v>
      </c>
      <c r="BS24" s="22">
        <v>4593213.1099998197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8266.8700000000008</v>
      </c>
      <c r="CB24" s="22">
        <v>0</v>
      </c>
      <c r="CC24" s="22">
        <v>14235480.26</v>
      </c>
      <c r="CD24" s="22">
        <v>0</v>
      </c>
      <c r="CE24" s="22">
        <v>0</v>
      </c>
      <c r="CF24" s="22">
        <v>0</v>
      </c>
      <c r="CG24" s="22">
        <v>0</v>
      </c>
      <c r="CH24" s="22">
        <v>600</v>
      </c>
      <c r="CI24" s="23">
        <v>96932962.539999992</v>
      </c>
      <c r="CJ24" s="22">
        <v>1500</v>
      </c>
      <c r="CK24" s="22">
        <v>0</v>
      </c>
      <c r="CL24" s="23">
        <v>89781113.579999998</v>
      </c>
      <c r="CM24" s="22">
        <v>0</v>
      </c>
      <c r="CN24" s="22">
        <v>89781113.579999998</v>
      </c>
      <c r="CO24" s="23">
        <v>7150348.96</v>
      </c>
      <c r="CP24" s="22">
        <v>484275.34</v>
      </c>
      <c r="CQ24" s="22">
        <v>6666073.6200000001</v>
      </c>
      <c r="CR24" s="22">
        <v>16058.11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3">
        <v>0</v>
      </c>
      <c r="DC24" s="22">
        <v>0</v>
      </c>
      <c r="DD24" s="22">
        <v>0</v>
      </c>
      <c r="DE24" s="23">
        <v>0</v>
      </c>
      <c r="DF24" s="22">
        <v>0</v>
      </c>
      <c r="DG24" s="22">
        <v>0</v>
      </c>
      <c r="DH24" s="23">
        <v>0</v>
      </c>
      <c r="DI24" s="22">
        <v>0</v>
      </c>
      <c r="DJ24" s="22">
        <v>0</v>
      </c>
      <c r="DK24" s="22">
        <v>0</v>
      </c>
      <c r="DL24" s="22">
        <v>180191729.10999984</v>
      </c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 ht="12.75" customHeight="1" x14ac:dyDescent="0.2">
      <c r="A25" s="66" t="s">
        <v>181</v>
      </c>
      <c r="B25" s="21">
        <v>1027</v>
      </c>
      <c r="C25" s="67" t="s">
        <v>146</v>
      </c>
      <c r="D25" s="23">
        <v>6020.1</v>
      </c>
      <c r="E25" s="22">
        <v>4163.42</v>
      </c>
      <c r="F25" s="22">
        <v>1856.68</v>
      </c>
      <c r="G25" s="22">
        <v>0</v>
      </c>
      <c r="H25" s="22">
        <v>1</v>
      </c>
      <c r="I25" s="22">
        <v>14183.82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236457.86</v>
      </c>
      <c r="U25" s="22">
        <v>10124.06</v>
      </c>
      <c r="V25" s="22">
        <v>47447.51999999999</v>
      </c>
      <c r="W25" s="22">
        <v>480186.1</v>
      </c>
      <c r="X25" s="22">
        <v>0</v>
      </c>
      <c r="Y25" s="22">
        <v>303.83</v>
      </c>
      <c r="Z25" s="22">
        <v>1893.8799999999999</v>
      </c>
      <c r="AA25" s="22">
        <v>0</v>
      </c>
      <c r="AB25" s="22">
        <v>0</v>
      </c>
      <c r="AC25" s="22">
        <v>71.91</v>
      </c>
      <c r="AD25" s="22">
        <v>40.39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23400</v>
      </c>
      <c r="AN25" s="22">
        <v>0</v>
      </c>
      <c r="AO25" s="22">
        <v>0</v>
      </c>
      <c r="AP25" s="22">
        <v>0.04</v>
      </c>
      <c r="AQ25" s="22">
        <v>0</v>
      </c>
      <c r="AR25" s="22">
        <v>0</v>
      </c>
      <c r="AS25" s="22">
        <v>0</v>
      </c>
      <c r="AT25" s="22">
        <v>33999.990000000005</v>
      </c>
      <c r="AU25" s="22">
        <v>32.83</v>
      </c>
      <c r="AV25" s="22">
        <v>93.18</v>
      </c>
      <c r="AW25" s="22">
        <v>0</v>
      </c>
      <c r="AX25" s="22">
        <v>25.51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6021.0300000000007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484.3</v>
      </c>
      <c r="BO25" s="22">
        <v>0</v>
      </c>
      <c r="BP25" s="22">
        <v>2114.27</v>
      </c>
      <c r="BQ25" s="22">
        <v>0</v>
      </c>
      <c r="BR25" s="22">
        <v>0</v>
      </c>
      <c r="BS25" s="22">
        <v>5219.13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3">
        <v>275347.27</v>
      </c>
      <c r="CJ25" s="22">
        <v>0</v>
      </c>
      <c r="CK25" s="22">
        <v>0</v>
      </c>
      <c r="CL25" s="23">
        <v>145512.75</v>
      </c>
      <c r="CM25" s="22">
        <v>34616.629999999997</v>
      </c>
      <c r="CN25" s="22">
        <v>110896.12</v>
      </c>
      <c r="CO25" s="23">
        <v>129834.52</v>
      </c>
      <c r="CP25" s="22">
        <v>0</v>
      </c>
      <c r="CQ25" s="22">
        <v>129834.52</v>
      </c>
      <c r="CR25" s="22">
        <v>6536.92</v>
      </c>
      <c r="CS25" s="22">
        <v>0</v>
      </c>
      <c r="CT25" s="22">
        <v>0</v>
      </c>
      <c r="CU25" s="22">
        <v>0</v>
      </c>
      <c r="CV25" s="22">
        <v>0</v>
      </c>
      <c r="CW25" s="22">
        <v>0</v>
      </c>
      <c r="CX25" s="22">
        <v>0</v>
      </c>
      <c r="CY25" s="22">
        <v>0</v>
      </c>
      <c r="CZ25" s="22">
        <v>0</v>
      </c>
      <c r="DA25" s="22">
        <v>0</v>
      </c>
      <c r="DB25" s="23">
        <v>0</v>
      </c>
      <c r="DC25" s="22">
        <v>0</v>
      </c>
      <c r="DD25" s="22">
        <v>0</v>
      </c>
      <c r="DE25" s="23">
        <v>0</v>
      </c>
      <c r="DF25" s="22">
        <v>0</v>
      </c>
      <c r="DG25" s="22">
        <v>0</v>
      </c>
      <c r="DH25" s="23">
        <v>0</v>
      </c>
      <c r="DI25" s="22">
        <v>0</v>
      </c>
      <c r="DJ25" s="22">
        <v>0</v>
      </c>
      <c r="DK25" s="22">
        <v>0</v>
      </c>
      <c r="DL25" s="22">
        <v>1150004.94</v>
      </c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 ht="12.75" customHeight="1" x14ac:dyDescent="0.2">
      <c r="A26" s="66" t="s">
        <v>183</v>
      </c>
      <c r="B26" s="21">
        <v>1028</v>
      </c>
      <c r="C26" s="67" t="s">
        <v>146</v>
      </c>
      <c r="D26" s="23">
        <v>84651104.969999999</v>
      </c>
      <c r="E26" s="22">
        <v>585332.46299999999</v>
      </c>
      <c r="F26" s="22">
        <v>83671146.548999995</v>
      </c>
      <c r="G26" s="22">
        <v>394625.95799999998</v>
      </c>
      <c r="H26" s="22">
        <v>0</v>
      </c>
      <c r="I26" s="22">
        <v>311181.60999999987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3432239.6339999996</v>
      </c>
      <c r="P26" s="22">
        <v>0</v>
      </c>
      <c r="Q26" s="22">
        <v>0</v>
      </c>
      <c r="R26" s="22">
        <v>0</v>
      </c>
      <c r="S26" s="22">
        <v>0</v>
      </c>
      <c r="T26" s="22">
        <v>50695568.837219998</v>
      </c>
      <c r="U26" s="22">
        <v>8685500.0787799992</v>
      </c>
      <c r="V26" s="22">
        <v>361813.43800000008</v>
      </c>
      <c r="W26" s="22">
        <v>1019684.7799999999</v>
      </c>
      <c r="X26" s="22">
        <v>0</v>
      </c>
      <c r="Y26" s="22">
        <v>150861.03900000002</v>
      </c>
      <c r="Z26" s="22">
        <v>397870.91900000005</v>
      </c>
      <c r="AA26" s="22">
        <v>0</v>
      </c>
      <c r="AB26" s="22">
        <v>0</v>
      </c>
      <c r="AC26" s="22">
        <v>45601.18</v>
      </c>
      <c r="AD26" s="22">
        <v>292494.46100000001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-89391.86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49542.633000000002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23651.25</v>
      </c>
      <c r="BO26" s="22">
        <v>0</v>
      </c>
      <c r="BP26" s="22">
        <v>123817.965</v>
      </c>
      <c r="BQ26" s="22">
        <v>70087.691999999995</v>
      </c>
      <c r="BR26" s="22">
        <v>2237688.89</v>
      </c>
      <c r="BS26" s="22">
        <v>887219.34600000002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v>32296137.529999983</v>
      </c>
      <c r="CJ26" s="22">
        <v>1125</v>
      </c>
      <c r="CK26" s="22">
        <v>1489</v>
      </c>
      <c r="CL26" s="23">
        <v>12506622.579999991</v>
      </c>
      <c r="CM26" s="22">
        <v>123223.04999999996</v>
      </c>
      <c r="CN26" s="22">
        <v>12383399.52999999</v>
      </c>
      <c r="CO26" s="23">
        <v>19786900.949999992</v>
      </c>
      <c r="CP26" s="22">
        <v>1523511.14</v>
      </c>
      <c r="CQ26" s="22">
        <v>18263389.809999991</v>
      </c>
      <c r="CR26" s="22">
        <v>66737.06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3">
        <v>0</v>
      </c>
      <c r="DC26" s="22">
        <v>0</v>
      </c>
      <c r="DD26" s="22">
        <v>0</v>
      </c>
      <c r="DE26" s="23">
        <v>0</v>
      </c>
      <c r="DF26" s="22">
        <v>0</v>
      </c>
      <c r="DG26" s="22">
        <v>0</v>
      </c>
      <c r="DH26" s="23">
        <v>0</v>
      </c>
      <c r="DI26" s="22">
        <v>0</v>
      </c>
      <c r="DJ26" s="22">
        <v>0</v>
      </c>
      <c r="DK26" s="22">
        <v>0</v>
      </c>
      <c r="DL26" s="22">
        <v>185709411.45299992</v>
      </c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 ht="12.75" customHeight="1" x14ac:dyDescent="0.2">
      <c r="A27" s="66" t="s">
        <v>185</v>
      </c>
      <c r="B27" s="21">
        <v>1030</v>
      </c>
      <c r="C27" s="67" t="s">
        <v>146</v>
      </c>
      <c r="D27" s="23">
        <v>14129.900000000001</v>
      </c>
      <c r="E27" s="22">
        <v>14129.900000000001</v>
      </c>
      <c r="F27" s="22">
        <v>0</v>
      </c>
      <c r="G27" s="22">
        <v>0</v>
      </c>
      <c r="H27" s="22">
        <v>0</v>
      </c>
      <c r="I27" s="22">
        <v>77990.26999999999</v>
      </c>
      <c r="J27" s="22">
        <v>0</v>
      </c>
      <c r="K27" s="22">
        <v>375000</v>
      </c>
      <c r="L27" s="22">
        <v>0</v>
      </c>
      <c r="M27" s="22">
        <v>0</v>
      </c>
      <c r="N27" s="22">
        <v>0</v>
      </c>
      <c r="O27" s="22">
        <v>0</v>
      </c>
      <c r="P27" s="22">
        <v>472214.95999999996</v>
      </c>
      <c r="Q27" s="22">
        <v>0</v>
      </c>
      <c r="R27" s="22">
        <v>0</v>
      </c>
      <c r="S27" s="22">
        <v>0</v>
      </c>
      <c r="T27" s="22">
        <v>694340.58999999973</v>
      </c>
      <c r="U27" s="22">
        <v>0</v>
      </c>
      <c r="V27" s="22">
        <v>216246.09000000003</v>
      </c>
      <c r="W27" s="22">
        <v>835142.99</v>
      </c>
      <c r="X27" s="22">
        <v>0</v>
      </c>
      <c r="Y27" s="22">
        <v>0</v>
      </c>
      <c r="Z27" s="22">
        <v>3.8899999999999992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30008.060000000027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222796.69</v>
      </c>
      <c r="AU27" s="22">
        <v>208.23000000000005</v>
      </c>
      <c r="AV27" s="22">
        <v>208.23000000000005</v>
      </c>
      <c r="AW27" s="22">
        <v>0</v>
      </c>
      <c r="AX27" s="22">
        <v>205.88000000000005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147452.56000000003</v>
      </c>
      <c r="BE27" s="22">
        <v>122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15044.279999999999</v>
      </c>
      <c r="BO27" s="22">
        <v>0</v>
      </c>
      <c r="BP27" s="22">
        <v>0.04</v>
      </c>
      <c r="BQ27" s="22">
        <v>0</v>
      </c>
      <c r="BR27" s="22">
        <v>0</v>
      </c>
      <c r="BS27" s="22">
        <v>62.259999999999991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1.7361490023404258E-10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3">
        <v>1096880.19</v>
      </c>
      <c r="CJ27" s="22">
        <v>0</v>
      </c>
      <c r="CK27" s="22">
        <v>0</v>
      </c>
      <c r="CL27" s="23">
        <v>927478.36</v>
      </c>
      <c r="CM27" s="22">
        <v>0</v>
      </c>
      <c r="CN27" s="22">
        <v>927478.36</v>
      </c>
      <c r="CO27" s="23">
        <v>169401.83</v>
      </c>
      <c r="CP27" s="22">
        <v>0</v>
      </c>
      <c r="CQ27" s="22">
        <v>169401.83</v>
      </c>
      <c r="CR27" s="22">
        <v>101471.89000000004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3">
        <v>0</v>
      </c>
      <c r="DC27" s="22">
        <v>0</v>
      </c>
      <c r="DD27" s="22">
        <v>0</v>
      </c>
      <c r="DE27" s="23">
        <v>0</v>
      </c>
      <c r="DF27" s="22">
        <v>0</v>
      </c>
      <c r="DG27" s="22">
        <v>0</v>
      </c>
      <c r="DH27" s="23">
        <v>0</v>
      </c>
      <c r="DI27" s="22">
        <v>0</v>
      </c>
      <c r="DJ27" s="22">
        <v>0</v>
      </c>
      <c r="DK27" s="22">
        <v>0</v>
      </c>
      <c r="DL27" s="22">
        <v>4299528.9999999991</v>
      </c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 ht="12.75" customHeight="1" x14ac:dyDescent="0.2">
      <c r="A28" s="66" t="s">
        <v>187</v>
      </c>
      <c r="B28" s="21">
        <v>1031</v>
      </c>
      <c r="C28" s="67" t="s">
        <v>146</v>
      </c>
      <c r="D28" s="23">
        <v>5238819.26</v>
      </c>
      <c r="E28" s="22">
        <v>58722.77</v>
      </c>
      <c r="F28" s="22">
        <v>3695646.94</v>
      </c>
      <c r="G28" s="22">
        <v>1484449.55</v>
      </c>
      <c r="H28" s="22">
        <v>0</v>
      </c>
      <c r="I28" s="22">
        <v>2396.94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55347.6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1730</v>
      </c>
      <c r="W28" s="22">
        <v>41121.629999999997</v>
      </c>
      <c r="X28" s="22">
        <v>0</v>
      </c>
      <c r="Y28" s="22">
        <v>0</v>
      </c>
      <c r="Z28" s="22">
        <v>945132.97</v>
      </c>
      <c r="AA28" s="22">
        <v>0</v>
      </c>
      <c r="AB28" s="22">
        <v>0</v>
      </c>
      <c r="AC28" s="22">
        <v>0</v>
      </c>
      <c r="AD28" s="22">
        <v>11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71527.55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129.38999999999999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169</v>
      </c>
      <c r="BO28" s="22">
        <v>0</v>
      </c>
      <c r="BP28" s="22">
        <v>107.91</v>
      </c>
      <c r="BQ28" s="22">
        <v>0</v>
      </c>
      <c r="BR28" s="22">
        <v>2379609.85</v>
      </c>
      <c r="BS28" s="22">
        <v>226.5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v>0</v>
      </c>
      <c r="CJ28" s="22">
        <v>0</v>
      </c>
      <c r="CK28" s="22">
        <v>0</v>
      </c>
      <c r="CL28" s="23">
        <v>0</v>
      </c>
      <c r="CM28" s="22">
        <v>0</v>
      </c>
      <c r="CN28" s="22">
        <v>0</v>
      </c>
      <c r="CO28" s="23">
        <v>0</v>
      </c>
      <c r="CP28" s="22">
        <v>0</v>
      </c>
      <c r="CQ28" s="22">
        <v>0</v>
      </c>
      <c r="CR28" s="22">
        <v>877.32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3">
        <v>0</v>
      </c>
      <c r="DC28" s="22">
        <v>0</v>
      </c>
      <c r="DD28" s="22">
        <v>0</v>
      </c>
      <c r="DE28" s="23">
        <v>0</v>
      </c>
      <c r="DF28" s="22">
        <v>0</v>
      </c>
      <c r="DG28" s="22">
        <v>0</v>
      </c>
      <c r="DH28" s="23">
        <v>0</v>
      </c>
      <c r="DI28" s="22">
        <v>0</v>
      </c>
      <c r="DJ28" s="22">
        <v>0</v>
      </c>
      <c r="DK28" s="22">
        <v>0</v>
      </c>
      <c r="DL28" s="22">
        <v>8737206.9199999999</v>
      </c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 ht="12.75" customHeight="1" x14ac:dyDescent="0.2">
      <c r="A29" s="66" t="s">
        <v>189</v>
      </c>
      <c r="B29" s="21">
        <v>1032</v>
      </c>
      <c r="C29" s="67" t="s">
        <v>146</v>
      </c>
      <c r="D29" s="23">
        <v>12284515.722600006</v>
      </c>
      <c r="E29" s="22">
        <v>1043777.0390388109</v>
      </c>
      <c r="F29" s="22">
        <v>6680733.1671909736</v>
      </c>
      <c r="G29" s="22">
        <v>4560005.5163702201</v>
      </c>
      <c r="H29" s="22">
        <v>20418484.756999999</v>
      </c>
      <c r="I29" s="22">
        <v>309457.05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1087893.7458000001</v>
      </c>
      <c r="P29" s="22">
        <v>0</v>
      </c>
      <c r="Q29" s="22">
        <v>0</v>
      </c>
      <c r="R29" s="22">
        <v>0</v>
      </c>
      <c r="S29" s="22">
        <v>0</v>
      </c>
      <c r="T29" s="22">
        <v>1506916.8</v>
      </c>
      <c r="U29" s="22">
        <v>0</v>
      </c>
      <c r="V29" s="22">
        <v>363407.4</v>
      </c>
      <c r="W29" s="22">
        <v>648198.95000000007</v>
      </c>
      <c r="X29" s="22">
        <v>0</v>
      </c>
      <c r="Y29" s="22">
        <v>10.53</v>
      </c>
      <c r="Z29" s="22">
        <v>1737955.3234999999</v>
      </c>
      <c r="AA29" s="22">
        <v>0</v>
      </c>
      <c r="AB29" s="22">
        <v>0</v>
      </c>
      <c r="AC29" s="22">
        <v>5309.7650999999996</v>
      </c>
      <c r="AD29" s="22">
        <v>11764.010100000001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3660</v>
      </c>
      <c r="AK29" s="22">
        <v>1605.48</v>
      </c>
      <c r="AL29" s="22">
        <v>0</v>
      </c>
      <c r="AM29" s="22">
        <v>0</v>
      </c>
      <c r="AN29" s="22">
        <v>37595.699999999997</v>
      </c>
      <c r="AO29" s="22">
        <v>0</v>
      </c>
      <c r="AP29" s="22">
        <v>5.99</v>
      </c>
      <c r="AQ29" s="22">
        <v>0</v>
      </c>
      <c r="AR29" s="22">
        <v>0</v>
      </c>
      <c r="AS29" s="22">
        <v>0</v>
      </c>
      <c r="AT29" s="22">
        <v>11989683.234100001</v>
      </c>
      <c r="AU29" s="22">
        <v>2772167.5064000003</v>
      </c>
      <c r="AV29" s="22">
        <v>5513622.876600001</v>
      </c>
      <c r="AW29" s="22">
        <v>0</v>
      </c>
      <c r="AX29" s="22">
        <v>2748118.7202999997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51720.2719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190955.94460000002</v>
      </c>
      <c r="BO29" s="22">
        <v>0</v>
      </c>
      <c r="BP29" s="22">
        <v>1970668.2550000004</v>
      </c>
      <c r="BQ29" s="22">
        <v>240420.12000000002</v>
      </c>
      <c r="BR29" s="22">
        <v>549367.1</v>
      </c>
      <c r="BS29" s="22">
        <v>338539.56520000001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v>19144834.670000002</v>
      </c>
      <c r="CJ29" s="22">
        <v>0</v>
      </c>
      <c r="CK29" s="22">
        <v>0</v>
      </c>
      <c r="CL29" s="23">
        <v>1041242.0099999999</v>
      </c>
      <c r="CM29" s="22">
        <v>17427.689999999999</v>
      </c>
      <c r="CN29" s="22">
        <v>1023814.32</v>
      </c>
      <c r="CO29" s="23">
        <v>18103592.66</v>
      </c>
      <c r="CP29" s="22">
        <v>417769.28</v>
      </c>
      <c r="CQ29" s="22">
        <v>17685823.379999999</v>
      </c>
      <c r="CR29" s="22">
        <v>14599.98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3">
        <v>0</v>
      </c>
      <c r="DC29" s="22">
        <v>0</v>
      </c>
      <c r="DD29" s="22">
        <v>0</v>
      </c>
      <c r="DE29" s="23">
        <v>0</v>
      </c>
      <c r="DF29" s="22">
        <v>0</v>
      </c>
      <c r="DG29" s="22">
        <v>0</v>
      </c>
      <c r="DH29" s="23">
        <v>0</v>
      </c>
      <c r="DI29" s="22">
        <v>0</v>
      </c>
      <c r="DJ29" s="22">
        <v>0</v>
      </c>
      <c r="DK29" s="22">
        <v>0</v>
      </c>
      <c r="DL29" s="22">
        <v>83941479.468200013</v>
      </c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 ht="12.75" customHeight="1" x14ac:dyDescent="0.2">
      <c r="A30" s="66" t="s">
        <v>191</v>
      </c>
      <c r="B30" s="21">
        <v>1034</v>
      </c>
      <c r="C30" s="67" t="s">
        <v>146</v>
      </c>
      <c r="D30" s="23">
        <v>221902.24999999988</v>
      </c>
      <c r="E30" s="22">
        <v>54167.583333333299</v>
      </c>
      <c r="F30" s="22">
        <v>73877.683333333232</v>
      </c>
      <c r="G30" s="22">
        <v>93856.983333333337</v>
      </c>
      <c r="H30" s="22">
        <v>2311.2299999999996</v>
      </c>
      <c r="I30" s="22">
        <v>52537.91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10401.459999999999</v>
      </c>
      <c r="P30" s="22">
        <v>0</v>
      </c>
      <c r="Q30" s="22">
        <v>67056.12</v>
      </c>
      <c r="R30" s="22">
        <v>0</v>
      </c>
      <c r="S30" s="22">
        <v>0</v>
      </c>
      <c r="T30" s="22">
        <v>4197779.0799999954</v>
      </c>
      <c r="U30" s="22">
        <v>3089342.6999999993</v>
      </c>
      <c r="V30" s="22">
        <v>4290531.3999999976</v>
      </c>
      <c r="W30" s="22">
        <v>11088715.969999995</v>
      </c>
      <c r="X30" s="22">
        <v>0</v>
      </c>
      <c r="Y30" s="22">
        <v>77118.990000000005</v>
      </c>
      <c r="Z30" s="22">
        <v>32357.1</v>
      </c>
      <c r="AA30" s="22">
        <v>0</v>
      </c>
      <c r="AB30" s="22">
        <v>0</v>
      </c>
      <c r="AC30" s="22">
        <v>23064.160000000003</v>
      </c>
      <c r="AD30" s="22">
        <v>81790.740000000005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1462</v>
      </c>
      <c r="AK30" s="22">
        <v>111791.52000000002</v>
      </c>
      <c r="AL30" s="22">
        <v>0</v>
      </c>
      <c r="AM30" s="22">
        <v>0</v>
      </c>
      <c r="AN30" s="22">
        <v>0</v>
      </c>
      <c r="AO30" s="22">
        <v>0</v>
      </c>
      <c r="AP30" s="22">
        <v>1881912.55</v>
      </c>
      <c r="AQ30" s="22">
        <v>0</v>
      </c>
      <c r="AR30" s="22">
        <v>0</v>
      </c>
      <c r="AS30" s="22">
        <v>0</v>
      </c>
      <c r="AT30" s="22">
        <v>1413194.9500000007</v>
      </c>
      <c r="AU30" s="22">
        <v>29779.780000000006</v>
      </c>
      <c r="AV30" s="22">
        <v>35371.300000000003</v>
      </c>
      <c r="AW30" s="22">
        <v>0</v>
      </c>
      <c r="AX30" s="22">
        <v>14552.709999999997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158625.73999999976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446477.42999999871</v>
      </c>
      <c r="BO30" s="22">
        <v>0</v>
      </c>
      <c r="BP30" s="22">
        <v>399383.88000000006</v>
      </c>
      <c r="BQ30" s="22">
        <v>9088.76</v>
      </c>
      <c r="BR30" s="22">
        <v>1470839.6299999997</v>
      </c>
      <c r="BS30" s="22">
        <v>501628.94999999995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v>0</v>
      </c>
      <c r="CJ30" s="22">
        <v>0</v>
      </c>
      <c r="CK30" s="22">
        <v>0</v>
      </c>
      <c r="CL30" s="23">
        <v>0</v>
      </c>
      <c r="CM30" s="22">
        <v>0</v>
      </c>
      <c r="CN30" s="22">
        <v>0</v>
      </c>
      <c r="CO30" s="23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3">
        <v>0</v>
      </c>
      <c r="DC30" s="22">
        <v>0</v>
      </c>
      <c r="DD30" s="22">
        <v>0</v>
      </c>
      <c r="DE30" s="23">
        <v>0</v>
      </c>
      <c r="DF30" s="22">
        <v>0</v>
      </c>
      <c r="DG30" s="22">
        <v>0</v>
      </c>
      <c r="DH30" s="23">
        <v>0</v>
      </c>
      <c r="DI30" s="22">
        <v>0</v>
      </c>
      <c r="DJ30" s="22">
        <v>0</v>
      </c>
      <c r="DK30" s="22">
        <v>0</v>
      </c>
      <c r="DL30" s="22">
        <v>29709018.309999984</v>
      </c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 ht="12.75" customHeight="1" x14ac:dyDescent="0.2">
      <c r="A31" s="66" t="s">
        <v>193</v>
      </c>
      <c r="B31" s="21">
        <v>1035</v>
      </c>
      <c r="C31" s="67" t="s">
        <v>146</v>
      </c>
      <c r="D31" s="23">
        <v>3603783.208929</v>
      </c>
      <c r="E31" s="22">
        <v>412620.73000699998</v>
      </c>
      <c r="F31" s="22">
        <v>810342.11116699991</v>
      </c>
      <c r="G31" s="22">
        <v>2380820.367755</v>
      </c>
      <c r="H31" s="22">
        <v>1447633.5219030001</v>
      </c>
      <c r="I31" s="22">
        <v>1340877.7106629999</v>
      </c>
      <c r="J31" s="22">
        <v>0</v>
      </c>
      <c r="K31" s="22">
        <v>-20196.61</v>
      </c>
      <c r="L31" s="22">
        <v>0</v>
      </c>
      <c r="M31" s="22">
        <v>0</v>
      </c>
      <c r="N31" s="22">
        <v>0</v>
      </c>
      <c r="O31" s="22">
        <v>1951378.060452</v>
      </c>
      <c r="P31" s="22">
        <v>0</v>
      </c>
      <c r="Q31" s="22">
        <v>74746.319168000002</v>
      </c>
      <c r="R31" s="22">
        <v>0</v>
      </c>
      <c r="S31" s="22">
        <v>0</v>
      </c>
      <c r="T31" s="22">
        <v>103556967.61</v>
      </c>
      <c r="U31" s="22">
        <v>207115.66941999999</v>
      </c>
      <c r="V31" s="22">
        <v>19593821.030000001</v>
      </c>
      <c r="W31" s="22">
        <v>41930265.810000002</v>
      </c>
      <c r="X31" s="22">
        <v>12902.32</v>
      </c>
      <c r="Y31" s="22">
        <v>357397.97054800001</v>
      </c>
      <c r="Z31" s="22">
        <v>525007.89009</v>
      </c>
      <c r="AA31" s="22">
        <v>0</v>
      </c>
      <c r="AB31" s="22">
        <v>0</v>
      </c>
      <c r="AC31" s="22">
        <v>130301.05991</v>
      </c>
      <c r="AD31" s="22">
        <v>1240437.411484</v>
      </c>
      <c r="AE31" s="22">
        <v>0</v>
      </c>
      <c r="AF31" s="22">
        <v>144510.000004</v>
      </c>
      <c r="AG31" s="22">
        <v>0</v>
      </c>
      <c r="AH31" s="22">
        <v>0</v>
      </c>
      <c r="AI31" s="22">
        <v>0</v>
      </c>
      <c r="AJ31" s="22">
        <v>2277.5</v>
      </c>
      <c r="AK31" s="22">
        <v>25568.410028999999</v>
      </c>
      <c r="AL31" s="22">
        <v>0</v>
      </c>
      <c r="AM31" s="22">
        <v>2510511.90625</v>
      </c>
      <c r="AN31" s="22">
        <v>0</v>
      </c>
      <c r="AO31" s="22">
        <v>0</v>
      </c>
      <c r="AP31" s="22">
        <v>19936.260094000001</v>
      </c>
      <c r="AQ31" s="22">
        <v>0</v>
      </c>
      <c r="AR31" s="22">
        <v>0</v>
      </c>
      <c r="AS31" s="22">
        <v>0</v>
      </c>
      <c r="AT31" s="22">
        <v>19684276.450888</v>
      </c>
      <c r="AU31" s="22">
        <v>289768.17927399999</v>
      </c>
      <c r="AV31" s="22">
        <v>274443.15927199996</v>
      </c>
      <c r="AW31" s="22">
        <v>0</v>
      </c>
      <c r="AX31" s="22">
        <v>307345.68927199999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260422.85021999999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9674.4100010000002</v>
      </c>
      <c r="BM31" s="22">
        <v>0</v>
      </c>
      <c r="BN31" s="22">
        <v>8022620.1199930003</v>
      </c>
      <c r="BO31" s="22">
        <v>0</v>
      </c>
      <c r="BP31" s="22">
        <v>390749.34013800003</v>
      </c>
      <c r="BQ31" s="22">
        <v>9684709.2971899994</v>
      </c>
      <c r="BR31" s="22">
        <v>4545210.6684389999</v>
      </c>
      <c r="BS31" s="22">
        <v>985688.36324700003</v>
      </c>
      <c r="BT31" s="22">
        <v>0</v>
      </c>
      <c r="BU31" s="22">
        <v>0</v>
      </c>
      <c r="BV31" s="22">
        <v>2827496.2696059998</v>
      </c>
      <c r="BW31" s="22">
        <v>0</v>
      </c>
      <c r="BX31" s="22">
        <v>0</v>
      </c>
      <c r="BY31" s="22">
        <v>0</v>
      </c>
      <c r="BZ31" s="22">
        <v>209.75</v>
      </c>
      <c r="CA31" s="22">
        <v>24366.880000000001</v>
      </c>
      <c r="CB31" s="22">
        <v>374.44</v>
      </c>
      <c r="CC31" s="22">
        <v>93193.8</v>
      </c>
      <c r="CD31" s="22">
        <v>0</v>
      </c>
      <c r="CE31" s="22">
        <v>0</v>
      </c>
      <c r="CF31" s="22">
        <v>0</v>
      </c>
      <c r="CG31" s="22">
        <v>21546.17</v>
      </c>
      <c r="CH31" s="22">
        <v>0</v>
      </c>
      <c r="CI31" s="23">
        <v>6572211.3399599995</v>
      </c>
      <c r="CJ31" s="22">
        <v>0</v>
      </c>
      <c r="CK31" s="22">
        <v>150710</v>
      </c>
      <c r="CL31" s="23">
        <v>6402608.75</v>
      </c>
      <c r="CM31" s="22">
        <v>109231.62</v>
      </c>
      <c r="CN31" s="22">
        <v>6293377.1299999999</v>
      </c>
      <c r="CO31" s="23">
        <v>18892.589960000001</v>
      </c>
      <c r="CP31" s="22">
        <v>18892.589960000001</v>
      </c>
      <c r="CQ31" s="22">
        <v>0</v>
      </c>
      <c r="CR31" s="22">
        <v>630511.57032199996</v>
      </c>
      <c r="CS31" s="22">
        <v>0</v>
      </c>
      <c r="CT31" s="22">
        <v>-25.87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3">
        <v>0</v>
      </c>
      <c r="DC31" s="22">
        <v>0</v>
      </c>
      <c r="DD31" s="22">
        <v>0</v>
      </c>
      <c r="DE31" s="23">
        <v>0</v>
      </c>
      <c r="DF31" s="22">
        <v>0</v>
      </c>
      <c r="DG31" s="22">
        <v>0</v>
      </c>
      <c r="DH31" s="23">
        <v>0</v>
      </c>
      <c r="DI31" s="22">
        <v>0</v>
      </c>
      <c r="DJ31" s="22">
        <v>0</v>
      </c>
      <c r="DK31" s="22">
        <v>0</v>
      </c>
      <c r="DL31" s="22">
        <v>233280035.93676594</v>
      </c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ht="12.75" customHeight="1" x14ac:dyDescent="0.2">
      <c r="A32" s="66" t="s">
        <v>195</v>
      </c>
      <c r="B32" s="21">
        <v>1036</v>
      </c>
      <c r="C32" s="67" t="s">
        <v>146</v>
      </c>
      <c r="D32" s="23">
        <v>87085.760000003342</v>
      </c>
      <c r="E32" s="22">
        <v>6981.3499999999931</v>
      </c>
      <c r="F32" s="22">
        <v>76973.250000003201</v>
      </c>
      <c r="G32" s="22">
        <v>3131.160000000149</v>
      </c>
      <c r="H32" s="22">
        <v>35.26</v>
      </c>
      <c r="I32" s="22">
        <v>78038.47</v>
      </c>
      <c r="J32" s="22">
        <v>0</v>
      </c>
      <c r="K32" s="22">
        <v>2380.9499999999998</v>
      </c>
      <c r="L32" s="22">
        <v>0</v>
      </c>
      <c r="M32" s="22">
        <v>0</v>
      </c>
      <c r="N32" s="22">
        <v>0</v>
      </c>
      <c r="O32" s="22">
        <v>68295.430000000008</v>
      </c>
      <c r="P32" s="22">
        <v>0</v>
      </c>
      <c r="Q32" s="22">
        <v>0</v>
      </c>
      <c r="R32" s="22">
        <v>0</v>
      </c>
      <c r="S32" s="22">
        <v>0</v>
      </c>
      <c r="T32" s="22">
        <v>7005511.8800000036</v>
      </c>
      <c r="U32" s="22">
        <v>6675.36</v>
      </c>
      <c r="V32" s="22">
        <v>781263.53000000014</v>
      </c>
      <c r="W32" s="22">
        <v>7996953.1099999696</v>
      </c>
      <c r="X32" s="22">
        <v>6750</v>
      </c>
      <c r="Y32" s="22">
        <v>24662.22</v>
      </c>
      <c r="Z32" s="22">
        <v>-43372.840000003576</v>
      </c>
      <c r="AA32" s="22">
        <v>-1000</v>
      </c>
      <c r="AB32" s="22">
        <v>0</v>
      </c>
      <c r="AC32" s="22">
        <v>-4294.9499999999962</v>
      </c>
      <c r="AD32" s="22">
        <v>-1464.6299999996365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134.4</v>
      </c>
      <c r="AL32" s="22">
        <v>0</v>
      </c>
      <c r="AM32" s="22">
        <v>4761.8999999999996</v>
      </c>
      <c r="AN32" s="22">
        <v>0</v>
      </c>
      <c r="AO32" s="22">
        <v>0</v>
      </c>
      <c r="AP32" s="22">
        <v>50</v>
      </c>
      <c r="AQ32" s="22">
        <v>0</v>
      </c>
      <c r="AR32" s="22">
        <v>0</v>
      </c>
      <c r="AS32" s="22">
        <v>0</v>
      </c>
      <c r="AT32" s="22">
        <v>-272969.10000000021</v>
      </c>
      <c r="AU32" s="22">
        <v>70817.69</v>
      </c>
      <c r="AV32" s="22">
        <v>-313.57999999999993</v>
      </c>
      <c r="AW32" s="22">
        <v>0</v>
      </c>
      <c r="AX32" s="22">
        <v>-480.41000000000287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14437.640000000009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10241.739999999994</v>
      </c>
      <c r="BO32" s="22">
        <v>0</v>
      </c>
      <c r="BP32" s="22">
        <v>-100718.48999999987</v>
      </c>
      <c r="BQ32" s="22">
        <v>0</v>
      </c>
      <c r="BR32" s="22">
        <v>322.27999999999997</v>
      </c>
      <c r="BS32" s="22">
        <v>-12152.549999999996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3">
        <v>2052703.1200000003</v>
      </c>
      <c r="CJ32" s="22">
        <v>2078.9600000000046</v>
      </c>
      <c r="CK32" s="22">
        <v>0</v>
      </c>
      <c r="CL32" s="23">
        <v>2050624.1600000004</v>
      </c>
      <c r="CM32" s="22">
        <v>22000</v>
      </c>
      <c r="CN32" s="22">
        <v>2028624.1600000004</v>
      </c>
      <c r="CO32" s="23">
        <v>0</v>
      </c>
      <c r="CP32" s="22">
        <v>0</v>
      </c>
      <c r="CQ32" s="22">
        <v>0</v>
      </c>
      <c r="CR32" s="22">
        <v>24107.25</v>
      </c>
      <c r="CS32" s="22">
        <v>0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3">
        <v>0</v>
      </c>
      <c r="DC32" s="22">
        <v>0</v>
      </c>
      <c r="DD32" s="22">
        <v>0</v>
      </c>
      <c r="DE32" s="23">
        <v>0</v>
      </c>
      <c r="DF32" s="22">
        <v>0</v>
      </c>
      <c r="DG32" s="22">
        <v>0</v>
      </c>
      <c r="DH32" s="23">
        <v>0</v>
      </c>
      <c r="DI32" s="22">
        <v>0</v>
      </c>
      <c r="DJ32" s="22">
        <v>0</v>
      </c>
      <c r="DK32" s="22">
        <v>0</v>
      </c>
      <c r="DL32" s="22">
        <v>17798461.439999975</v>
      </c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25" ht="12.75" customHeight="1" x14ac:dyDescent="0.2">
      <c r="A33" s="66" t="s">
        <v>197</v>
      </c>
      <c r="B33" s="21">
        <v>1037</v>
      </c>
      <c r="C33" s="67" t="s">
        <v>146</v>
      </c>
      <c r="D33" s="23">
        <v>20634.32</v>
      </c>
      <c r="E33" s="22">
        <v>5508.52</v>
      </c>
      <c r="F33" s="22">
        <v>0</v>
      </c>
      <c r="G33" s="22">
        <v>15125.800000000001</v>
      </c>
      <c r="H33" s="22">
        <v>65.099999999999994</v>
      </c>
      <c r="I33" s="22">
        <v>32125.65</v>
      </c>
      <c r="J33" s="22">
        <v>0</v>
      </c>
      <c r="K33" s="22">
        <v>268083.21999999997</v>
      </c>
      <c r="L33" s="22">
        <v>0</v>
      </c>
      <c r="M33" s="22">
        <v>0</v>
      </c>
      <c r="N33" s="22">
        <v>0</v>
      </c>
      <c r="O33" s="22">
        <v>67451.319999999978</v>
      </c>
      <c r="P33" s="22">
        <v>0</v>
      </c>
      <c r="Q33" s="22">
        <v>0</v>
      </c>
      <c r="R33" s="22">
        <v>0</v>
      </c>
      <c r="S33" s="22">
        <v>0</v>
      </c>
      <c r="T33" s="22">
        <v>583413.53999999992</v>
      </c>
      <c r="U33" s="22">
        <v>1643.61</v>
      </c>
      <c r="V33" s="22">
        <v>1236917.1700000002</v>
      </c>
      <c r="W33" s="22">
        <v>686636.69000000029</v>
      </c>
      <c r="X33" s="22">
        <v>0</v>
      </c>
      <c r="Y33" s="22">
        <v>167.02</v>
      </c>
      <c r="Z33" s="22">
        <v>369.5</v>
      </c>
      <c r="AA33" s="22">
        <v>0</v>
      </c>
      <c r="AB33" s="22">
        <v>0</v>
      </c>
      <c r="AC33" s="22">
        <v>353.86</v>
      </c>
      <c r="AD33" s="22">
        <v>248.42999999999998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1525.07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107222.80000000002</v>
      </c>
      <c r="AU33" s="22">
        <v>63.929999999999993</v>
      </c>
      <c r="AV33" s="22">
        <v>83.86</v>
      </c>
      <c r="AW33" s="22">
        <v>0</v>
      </c>
      <c r="AX33" s="22">
        <v>2843.64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6491.6100000000015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9410.3899999999958</v>
      </c>
      <c r="BO33" s="22">
        <v>0</v>
      </c>
      <c r="BP33" s="22">
        <v>21119</v>
      </c>
      <c r="BQ33" s="22">
        <v>0</v>
      </c>
      <c r="BR33" s="22">
        <v>0</v>
      </c>
      <c r="BS33" s="22">
        <v>-124.13999999999996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v>0</v>
      </c>
      <c r="CJ33" s="22">
        <v>0</v>
      </c>
      <c r="CK33" s="22">
        <v>0</v>
      </c>
      <c r="CL33" s="23">
        <v>0</v>
      </c>
      <c r="CM33" s="22">
        <v>0</v>
      </c>
      <c r="CN33" s="22">
        <v>0</v>
      </c>
      <c r="CO33" s="23">
        <v>0</v>
      </c>
      <c r="CP33" s="22">
        <v>0</v>
      </c>
      <c r="CQ33" s="22">
        <v>0</v>
      </c>
      <c r="CR33" s="22">
        <v>233115.66999999995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3">
        <v>0</v>
      </c>
      <c r="DC33" s="22">
        <v>0</v>
      </c>
      <c r="DD33" s="22">
        <v>0</v>
      </c>
      <c r="DE33" s="23">
        <v>0</v>
      </c>
      <c r="DF33" s="22">
        <v>0</v>
      </c>
      <c r="DG33" s="22">
        <v>0</v>
      </c>
      <c r="DH33" s="23">
        <v>0</v>
      </c>
      <c r="DI33" s="22">
        <v>0</v>
      </c>
      <c r="DJ33" s="22">
        <v>0</v>
      </c>
      <c r="DK33" s="22">
        <v>0</v>
      </c>
      <c r="DL33" s="22">
        <v>3279861.2600000002</v>
      </c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25" ht="12.75" customHeight="1" x14ac:dyDescent="0.2">
      <c r="A34" s="66" t="s">
        <v>199</v>
      </c>
      <c r="B34" s="21">
        <v>1038</v>
      </c>
      <c r="C34" s="67" t="s">
        <v>146</v>
      </c>
      <c r="D34" s="23">
        <v>9211028.6956000105</v>
      </c>
      <c r="E34" s="22">
        <v>1314780.6432950499</v>
      </c>
      <c r="F34" s="22">
        <v>7896248.0523049599</v>
      </c>
      <c r="G34" s="22">
        <v>0</v>
      </c>
      <c r="H34" s="22">
        <v>34673436.380000003</v>
      </c>
      <c r="I34" s="22">
        <v>145232.15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44278819.859999999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37326.97</v>
      </c>
      <c r="W34" s="22">
        <v>183694.96</v>
      </c>
      <c r="X34" s="22">
        <v>0</v>
      </c>
      <c r="Y34" s="22">
        <v>209189.30360000001</v>
      </c>
      <c r="Z34" s="22">
        <v>461982.64</v>
      </c>
      <c r="AA34" s="22">
        <v>0</v>
      </c>
      <c r="AB34" s="22">
        <v>0</v>
      </c>
      <c r="AC34" s="22">
        <v>125448.9497</v>
      </c>
      <c r="AD34" s="22">
        <v>3237811.6242999998</v>
      </c>
      <c r="AE34" s="22">
        <v>0</v>
      </c>
      <c r="AF34" s="22">
        <v>0</v>
      </c>
      <c r="AG34" s="22">
        <v>0</v>
      </c>
      <c r="AH34" s="22">
        <v>326354</v>
      </c>
      <c r="AI34" s="22">
        <v>0</v>
      </c>
      <c r="AJ34" s="22">
        <v>0</v>
      </c>
      <c r="AK34" s="22">
        <v>0</v>
      </c>
      <c r="AL34" s="22">
        <v>0</v>
      </c>
      <c r="AM34" s="22">
        <v>3209965.58</v>
      </c>
      <c r="AN34" s="22">
        <v>0</v>
      </c>
      <c r="AO34" s="22">
        <v>0</v>
      </c>
      <c r="AP34" s="22">
        <v>249281.69</v>
      </c>
      <c r="AQ34" s="22">
        <v>0</v>
      </c>
      <c r="AR34" s="22">
        <v>0</v>
      </c>
      <c r="AS34" s="22">
        <v>0</v>
      </c>
      <c r="AT34" s="22">
        <v>26380758.148800001</v>
      </c>
      <c r="AU34" s="22">
        <v>512814.91070000001</v>
      </c>
      <c r="AV34" s="22">
        <v>18235871</v>
      </c>
      <c r="AW34" s="22">
        <v>0</v>
      </c>
      <c r="AX34" s="22">
        <v>145883.88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620266.57149999705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192009.84</v>
      </c>
      <c r="BQ34" s="22">
        <v>0</v>
      </c>
      <c r="BR34" s="22">
        <v>0</v>
      </c>
      <c r="BS34" s="22">
        <v>672525408.71610498</v>
      </c>
      <c r="BT34" s="22">
        <v>0</v>
      </c>
      <c r="BU34" s="22">
        <v>0</v>
      </c>
      <c r="BV34" s="22">
        <v>2342724.75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110110.59</v>
      </c>
      <c r="CI34" s="23">
        <v>16230.21</v>
      </c>
      <c r="CJ34" s="22">
        <v>16230.21</v>
      </c>
      <c r="CK34" s="22">
        <v>0</v>
      </c>
      <c r="CL34" s="23">
        <v>0</v>
      </c>
      <c r="CM34" s="22">
        <v>0</v>
      </c>
      <c r="CN34" s="22">
        <v>0</v>
      </c>
      <c r="CO34" s="23">
        <v>0</v>
      </c>
      <c r="CP34" s="22">
        <v>0</v>
      </c>
      <c r="CQ34" s="22">
        <v>0</v>
      </c>
      <c r="CR34" s="22">
        <v>5301702.0646000002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3">
        <v>0</v>
      </c>
      <c r="DC34" s="22">
        <v>0</v>
      </c>
      <c r="DD34" s="22">
        <v>0</v>
      </c>
      <c r="DE34" s="23">
        <v>0</v>
      </c>
      <c r="DF34" s="22">
        <v>0</v>
      </c>
      <c r="DG34" s="22">
        <v>0</v>
      </c>
      <c r="DH34" s="23">
        <v>0</v>
      </c>
      <c r="DI34" s="22">
        <v>0</v>
      </c>
      <c r="DJ34" s="22">
        <v>0</v>
      </c>
      <c r="DK34" s="22">
        <v>0</v>
      </c>
      <c r="DL34" s="22">
        <v>822733353.484905</v>
      </c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25" ht="12.75" customHeight="1" x14ac:dyDescent="0.2">
      <c r="A35" s="66" t="s">
        <v>201</v>
      </c>
      <c r="B35" s="21">
        <v>1039</v>
      </c>
      <c r="C35" s="67" t="s">
        <v>146</v>
      </c>
      <c r="D35" s="23">
        <v>721520</v>
      </c>
      <c r="E35" s="22">
        <v>652166</v>
      </c>
      <c r="F35" s="22">
        <v>68891</v>
      </c>
      <c r="G35" s="22">
        <v>463</v>
      </c>
      <c r="H35" s="22">
        <v>0</v>
      </c>
      <c r="I35" s="22">
        <v>29924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1228060</v>
      </c>
      <c r="P35" s="22">
        <v>0</v>
      </c>
      <c r="Q35" s="22">
        <v>527836.24</v>
      </c>
      <c r="R35" s="22">
        <v>0</v>
      </c>
      <c r="S35" s="22">
        <v>0</v>
      </c>
      <c r="T35" s="22">
        <v>173772</v>
      </c>
      <c r="U35" s="22">
        <v>0</v>
      </c>
      <c r="V35" s="22">
        <v>29633</v>
      </c>
      <c r="W35" s="22">
        <v>123264</v>
      </c>
      <c r="X35" s="22">
        <v>0</v>
      </c>
      <c r="Y35" s="22">
        <v>27</v>
      </c>
      <c r="Z35" s="22">
        <v>1264277</v>
      </c>
      <c r="AA35" s="22">
        <v>0</v>
      </c>
      <c r="AB35" s="22">
        <v>0</v>
      </c>
      <c r="AC35" s="22">
        <v>1084</v>
      </c>
      <c r="AD35" s="22">
        <v>1000</v>
      </c>
      <c r="AE35" s="22">
        <v>0</v>
      </c>
      <c r="AF35" s="22">
        <v>5000</v>
      </c>
      <c r="AG35" s="22">
        <v>0</v>
      </c>
      <c r="AH35" s="22">
        <v>0</v>
      </c>
      <c r="AI35" s="22">
        <v>0</v>
      </c>
      <c r="AJ35" s="22">
        <v>240</v>
      </c>
      <c r="AK35" s="22">
        <v>0</v>
      </c>
      <c r="AL35" s="22">
        <v>0</v>
      </c>
      <c r="AM35" s="22">
        <v>366451</v>
      </c>
      <c r="AN35" s="22">
        <v>0</v>
      </c>
      <c r="AO35" s="22">
        <v>0</v>
      </c>
      <c r="AP35" s="22">
        <v>25</v>
      </c>
      <c r="AQ35" s="22">
        <v>0</v>
      </c>
      <c r="AR35" s="22">
        <v>0</v>
      </c>
      <c r="AS35" s="22">
        <v>0</v>
      </c>
      <c r="AT35" s="22">
        <v>276525</v>
      </c>
      <c r="AU35" s="22">
        <v>7912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48892631.860000007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9871</v>
      </c>
      <c r="BQ35" s="22">
        <v>0</v>
      </c>
      <c r="BR35" s="22">
        <v>510635</v>
      </c>
      <c r="BS35" s="22">
        <v>1374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v>7094885.5099999998</v>
      </c>
      <c r="CJ35" s="22">
        <v>0</v>
      </c>
      <c r="CK35" s="22">
        <v>0</v>
      </c>
      <c r="CL35" s="23">
        <v>7094885.5099999998</v>
      </c>
      <c r="CM35" s="22">
        <v>0</v>
      </c>
      <c r="CN35" s="22">
        <v>7094885.5099999998</v>
      </c>
      <c r="CO35" s="23">
        <v>0</v>
      </c>
      <c r="CP35" s="22">
        <v>0</v>
      </c>
      <c r="CQ35" s="22">
        <v>0</v>
      </c>
      <c r="CR35" s="22">
        <v>100711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3">
        <v>0</v>
      </c>
      <c r="DC35" s="22">
        <v>0</v>
      </c>
      <c r="DD35" s="22">
        <v>0</v>
      </c>
      <c r="DE35" s="23">
        <v>0</v>
      </c>
      <c r="DF35" s="22">
        <v>0</v>
      </c>
      <c r="DG35" s="22">
        <v>0</v>
      </c>
      <c r="DH35" s="23">
        <v>0</v>
      </c>
      <c r="DI35" s="22">
        <v>0</v>
      </c>
      <c r="DJ35" s="22">
        <v>0</v>
      </c>
      <c r="DK35" s="22">
        <v>0</v>
      </c>
      <c r="DL35" s="22">
        <v>61366658.610000007</v>
      </c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25" ht="12.75" customHeight="1" x14ac:dyDescent="0.2">
      <c r="A36" s="66" t="s">
        <v>203</v>
      </c>
      <c r="B36" s="21">
        <v>1040</v>
      </c>
      <c r="C36" s="67" t="s">
        <v>146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21727225.420000002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37202053.350000001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v>0</v>
      </c>
      <c r="CJ36" s="22">
        <v>0</v>
      </c>
      <c r="CK36" s="22">
        <v>0</v>
      </c>
      <c r="CL36" s="23">
        <v>0</v>
      </c>
      <c r="CM36" s="22">
        <v>0</v>
      </c>
      <c r="CN36" s="22">
        <v>0</v>
      </c>
      <c r="CO36" s="23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3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3">
        <v>0</v>
      </c>
      <c r="DI36" s="22">
        <v>0</v>
      </c>
      <c r="DJ36" s="22">
        <v>0</v>
      </c>
      <c r="DK36" s="22">
        <v>0</v>
      </c>
      <c r="DL36" s="22">
        <v>58929278.770000003</v>
      </c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25" ht="12.75" customHeight="1" x14ac:dyDescent="0.2">
      <c r="A37" s="66" t="s">
        <v>205</v>
      </c>
      <c r="B37" s="21">
        <v>1043</v>
      </c>
      <c r="C37" s="67" t="s">
        <v>146</v>
      </c>
      <c r="D37" s="23">
        <v>298643389.25</v>
      </c>
      <c r="E37" s="22">
        <v>508273.06</v>
      </c>
      <c r="F37" s="22">
        <v>230161232.91999999</v>
      </c>
      <c r="G37" s="22">
        <v>67973883.269999996</v>
      </c>
      <c r="H37" s="22">
        <v>472409.86</v>
      </c>
      <c r="I37" s="22">
        <v>244517.58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12631755.050000001</v>
      </c>
      <c r="P37" s="22">
        <v>0</v>
      </c>
      <c r="Q37" s="22">
        <v>251220.26</v>
      </c>
      <c r="R37" s="22">
        <v>0</v>
      </c>
      <c r="S37" s="22">
        <v>0</v>
      </c>
      <c r="T37" s="22">
        <v>69770742.760000095</v>
      </c>
      <c r="U37" s="22">
        <v>0</v>
      </c>
      <c r="V37" s="22">
        <v>186293.73</v>
      </c>
      <c r="W37" s="22">
        <v>625643.88</v>
      </c>
      <c r="X37" s="22">
        <v>0</v>
      </c>
      <c r="Y37" s="22">
        <v>1759308.85</v>
      </c>
      <c r="Z37" s="22">
        <v>7711818.1099999901</v>
      </c>
      <c r="AA37" s="22">
        <v>0</v>
      </c>
      <c r="AB37" s="22">
        <v>0</v>
      </c>
      <c r="AC37" s="22">
        <v>168777.67</v>
      </c>
      <c r="AD37" s="22">
        <v>6785903.79</v>
      </c>
      <c r="AE37" s="22">
        <v>0</v>
      </c>
      <c r="AF37" s="22">
        <v>1932</v>
      </c>
      <c r="AG37" s="22">
        <v>0</v>
      </c>
      <c r="AH37" s="22">
        <v>0</v>
      </c>
      <c r="AI37" s="22">
        <v>0</v>
      </c>
      <c r="AJ37" s="22">
        <v>137101.74</v>
      </c>
      <c r="AK37" s="22">
        <v>0</v>
      </c>
      <c r="AL37" s="22">
        <v>0</v>
      </c>
      <c r="AM37" s="22">
        <v>4903539.2300000004</v>
      </c>
      <c r="AN37" s="22">
        <v>0</v>
      </c>
      <c r="AO37" s="22">
        <v>0</v>
      </c>
      <c r="AP37" s="22">
        <v>75050.81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41623.550000000097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2833.41</v>
      </c>
      <c r="BO37" s="22">
        <v>0</v>
      </c>
      <c r="BP37" s="22">
        <v>18573290.550000001</v>
      </c>
      <c r="BQ37" s="22">
        <v>2773484.04</v>
      </c>
      <c r="BR37" s="22">
        <v>353282.8</v>
      </c>
      <c r="BS37" s="22">
        <v>1683335.73</v>
      </c>
      <c r="BT37" s="22">
        <v>0</v>
      </c>
      <c r="BU37" s="22">
        <v>0</v>
      </c>
      <c r="BV37" s="22">
        <v>5239336.8600000003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941620.01999999699</v>
      </c>
      <c r="CE37" s="22">
        <v>0</v>
      </c>
      <c r="CF37" s="22">
        <v>0</v>
      </c>
      <c r="CG37" s="22">
        <v>0</v>
      </c>
      <c r="CH37" s="22">
        <v>0</v>
      </c>
      <c r="CI37" s="23">
        <v>97763.340000042925</v>
      </c>
      <c r="CJ37" s="22">
        <v>0</v>
      </c>
      <c r="CK37" s="22">
        <v>0</v>
      </c>
      <c r="CL37" s="23">
        <v>97649.760000000009</v>
      </c>
      <c r="CM37" s="22">
        <v>59628.41</v>
      </c>
      <c r="CN37" s="22">
        <v>38021.35</v>
      </c>
      <c r="CO37" s="23">
        <v>113.58000004291534</v>
      </c>
      <c r="CP37" s="22">
        <v>0</v>
      </c>
      <c r="CQ37" s="22">
        <v>113.58000004291534</v>
      </c>
      <c r="CR37" s="22">
        <v>20715.03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0</v>
      </c>
      <c r="DA37" s="22">
        <v>0</v>
      </c>
      <c r="DB37" s="23">
        <v>0</v>
      </c>
      <c r="DC37" s="22">
        <v>0</v>
      </c>
      <c r="DD37" s="22">
        <v>0</v>
      </c>
      <c r="DE37" s="23">
        <v>0</v>
      </c>
      <c r="DF37" s="22">
        <v>0</v>
      </c>
      <c r="DG37" s="22">
        <v>0</v>
      </c>
      <c r="DH37" s="23">
        <v>0</v>
      </c>
      <c r="DI37" s="22">
        <v>0</v>
      </c>
      <c r="DJ37" s="22">
        <v>0</v>
      </c>
      <c r="DK37" s="22">
        <v>0</v>
      </c>
      <c r="DL37" s="22">
        <v>434096689.90000033</v>
      </c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25" ht="12.75" customHeight="1" x14ac:dyDescent="0.2">
      <c r="A38" s="66" t="s">
        <v>207</v>
      </c>
      <c r="B38" s="21">
        <v>1044</v>
      </c>
      <c r="C38" s="67" t="s">
        <v>146</v>
      </c>
      <c r="D38" s="23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1346.72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10262071</v>
      </c>
      <c r="U38" s="22">
        <v>0</v>
      </c>
      <c r="V38" s="22">
        <v>76580.97</v>
      </c>
      <c r="W38" s="22">
        <v>46412.39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337.97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13142.08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v>15350.37</v>
      </c>
      <c r="CJ38" s="22">
        <v>0</v>
      </c>
      <c r="CK38" s="22">
        <v>0</v>
      </c>
      <c r="CL38" s="23">
        <v>15350.37</v>
      </c>
      <c r="CM38" s="22">
        <v>0</v>
      </c>
      <c r="CN38" s="22">
        <v>15350.37</v>
      </c>
      <c r="CO38" s="23">
        <v>0</v>
      </c>
      <c r="CP38" s="22">
        <v>0</v>
      </c>
      <c r="CQ38" s="22">
        <v>0</v>
      </c>
      <c r="CR38" s="22">
        <v>0</v>
      </c>
      <c r="CS38" s="22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3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3">
        <v>0</v>
      </c>
      <c r="DI38" s="22">
        <v>0</v>
      </c>
      <c r="DJ38" s="22">
        <v>0</v>
      </c>
      <c r="DK38" s="22">
        <v>0</v>
      </c>
      <c r="DL38" s="22">
        <v>10415241.500000002</v>
      </c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25" ht="12.75" customHeight="1" x14ac:dyDescent="0.2">
      <c r="A39" s="66" t="s">
        <v>209</v>
      </c>
      <c r="B39" s="21">
        <v>1045</v>
      </c>
      <c r="C39" s="67" t="s">
        <v>146</v>
      </c>
      <c r="D39" s="23">
        <v>41286</v>
      </c>
      <c r="E39" s="22">
        <v>36109.72</v>
      </c>
      <c r="F39" s="22">
        <v>5176.28</v>
      </c>
      <c r="G39" s="22">
        <v>0</v>
      </c>
      <c r="H39" s="22">
        <v>0</v>
      </c>
      <c r="I39" s="22">
        <v>44998.16</v>
      </c>
      <c r="J39" s="22">
        <v>0</v>
      </c>
      <c r="K39" s="22">
        <v>647212.31000000006</v>
      </c>
      <c r="L39" s="22">
        <v>0</v>
      </c>
      <c r="M39" s="22">
        <v>15878.88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402815428.1099996</v>
      </c>
      <c r="U39" s="22">
        <v>1315907.1299999999</v>
      </c>
      <c r="V39" s="22">
        <v>359560.07</v>
      </c>
      <c r="W39" s="22">
        <v>577605.65</v>
      </c>
      <c r="X39" s="22">
        <v>0</v>
      </c>
      <c r="Y39" s="22">
        <v>5572.35</v>
      </c>
      <c r="Z39" s="22">
        <v>5777.35</v>
      </c>
      <c r="AA39" s="22">
        <v>0</v>
      </c>
      <c r="AB39" s="22">
        <v>0</v>
      </c>
      <c r="AC39" s="22">
        <v>1461.75</v>
      </c>
      <c r="AD39" s="22">
        <v>992.74000100000001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497580.9</v>
      </c>
      <c r="AK39" s="22">
        <v>0</v>
      </c>
      <c r="AL39" s="22">
        <v>0</v>
      </c>
      <c r="AM39" s="22">
        <v>8286.2000000000007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130980.75</v>
      </c>
      <c r="AU39" s="22">
        <v>1914.57</v>
      </c>
      <c r="AV39" s="22">
        <v>0</v>
      </c>
      <c r="AW39" s="22">
        <v>0</v>
      </c>
      <c r="AX39" s="22">
        <v>1545.57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1395.53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48094.86</v>
      </c>
      <c r="BO39" s="22">
        <v>0</v>
      </c>
      <c r="BP39" s="22">
        <v>24831.21</v>
      </c>
      <c r="BQ39" s="22">
        <v>0</v>
      </c>
      <c r="BR39" s="22">
        <v>0</v>
      </c>
      <c r="BS39" s="22">
        <v>4932.21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v>0</v>
      </c>
      <c r="CJ39" s="22">
        <v>0</v>
      </c>
      <c r="CK39" s="22">
        <v>0</v>
      </c>
      <c r="CL39" s="23">
        <v>0</v>
      </c>
      <c r="CM39" s="22">
        <v>0</v>
      </c>
      <c r="CN39" s="22">
        <v>0</v>
      </c>
      <c r="CO39" s="23">
        <v>0</v>
      </c>
      <c r="CP39" s="22">
        <v>0</v>
      </c>
      <c r="CQ39" s="22">
        <v>0</v>
      </c>
      <c r="CR39" s="22">
        <v>6275.9</v>
      </c>
      <c r="CS39" s="22">
        <v>108163.38</v>
      </c>
      <c r="CT39" s="22">
        <v>0</v>
      </c>
      <c r="CU39" s="22">
        <v>0</v>
      </c>
      <c r="CV39" s="22">
        <v>0</v>
      </c>
      <c r="CW39" s="22">
        <v>0</v>
      </c>
      <c r="CX39" s="22">
        <v>0</v>
      </c>
      <c r="CY39" s="22">
        <v>0</v>
      </c>
      <c r="CZ39" s="22">
        <v>0</v>
      </c>
      <c r="DA39" s="22">
        <v>0</v>
      </c>
      <c r="DB39" s="23">
        <v>0</v>
      </c>
      <c r="DC39" s="22">
        <v>0</v>
      </c>
      <c r="DD39" s="22">
        <v>0</v>
      </c>
      <c r="DE39" s="23">
        <v>0</v>
      </c>
      <c r="DF39" s="22">
        <v>0</v>
      </c>
      <c r="DG39" s="22">
        <v>0</v>
      </c>
      <c r="DH39" s="23">
        <v>0</v>
      </c>
      <c r="DI39" s="22">
        <v>0</v>
      </c>
      <c r="DJ39" s="22">
        <v>0</v>
      </c>
      <c r="DK39" s="22">
        <v>0</v>
      </c>
      <c r="DL39" s="22">
        <v>406665681.58000052</v>
      </c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12.75" customHeight="1" x14ac:dyDescent="0.2">
      <c r="A40" s="66" t="s">
        <v>211</v>
      </c>
      <c r="B40" s="21">
        <v>1046</v>
      </c>
      <c r="C40" s="67" t="s">
        <v>146</v>
      </c>
      <c r="D40" s="23">
        <v>54595.649999999994</v>
      </c>
      <c r="E40" s="22">
        <v>9065.91</v>
      </c>
      <c r="F40" s="22">
        <v>16596.189999999999</v>
      </c>
      <c r="G40" s="22">
        <v>28933.55</v>
      </c>
      <c r="H40" s="22">
        <v>0</v>
      </c>
      <c r="I40" s="22">
        <v>15909.54</v>
      </c>
      <c r="J40" s="22">
        <v>0</v>
      </c>
      <c r="K40" s="22">
        <v>3160</v>
      </c>
      <c r="L40" s="22">
        <v>0</v>
      </c>
      <c r="M40" s="22">
        <v>0</v>
      </c>
      <c r="N40" s="22">
        <v>0</v>
      </c>
      <c r="O40" s="22">
        <v>4101675.02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12346.66</v>
      </c>
      <c r="W40" s="22">
        <v>563216.52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1019.77</v>
      </c>
      <c r="AD40" s="22">
        <v>2609.6999999999998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592548.24</v>
      </c>
      <c r="AU40" s="22">
        <v>54176.37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1175.6400000000001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8382.77</v>
      </c>
      <c r="BO40" s="22">
        <v>0</v>
      </c>
      <c r="BP40" s="22">
        <v>6027.26</v>
      </c>
      <c r="BQ40" s="22">
        <v>0</v>
      </c>
      <c r="BR40" s="22">
        <v>567364.79</v>
      </c>
      <c r="BS40" s="22">
        <v>1734.56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v>0</v>
      </c>
      <c r="CJ40" s="22">
        <v>0</v>
      </c>
      <c r="CK40" s="22">
        <v>0</v>
      </c>
      <c r="CL40" s="23">
        <v>0</v>
      </c>
      <c r="CM40" s="22">
        <v>0</v>
      </c>
      <c r="CN40" s="22">
        <v>0</v>
      </c>
      <c r="CO40" s="23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3">
        <v>0</v>
      </c>
      <c r="DC40" s="22">
        <v>0</v>
      </c>
      <c r="DD40" s="22">
        <v>0</v>
      </c>
      <c r="DE40" s="23">
        <v>0</v>
      </c>
      <c r="DF40" s="22">
        <v>0</v>
      </c>
      <c r="DG40" s="22">
        <v>0</v>
      </c>
      <c r="DH40" s="23">
        <v>0</v>
      </c>
      <c r="DI40" s="22">
        <v>0</v>
      </c>
      <c r="DJ40" s="22">
        <v>0</v>
      </c>
      <c r="DK40" s="22">
        <v>0</v>
      </c>
      <c r="DL40" s="22">
        <v>5985942.4899999993</v>
      </c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</row>
    <row r="41" spans="1:225" ht="12.75" customHeight="1" x14ac:dyDescent="0.2">
      <c r="A41" s="66" t="s">
        <v>213</v>
      </c>
      <c r="B41" s="21">
        <v>1047</v>
      </c>
      <c r="C41" s="67" t="s">
        <v>146</v>
      </c>
      <c r="D41" s="23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v>0</v>
      </c>
      <c r="CJ41" s="22">
        <v>0</v>
      </c>
      <c r="CK41" s="22">
        <v>0</v>
      </c>
      <c r="CL41" s="23">
        <v>0</v>
      </c>
      <c r="CM41" s="22">
        <v>0</v>
      </c>
      <c r="CN41" s="22">
        <v>0</v>
      </c>
      <c r="CO41" s="23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3">
        <v>0</v>
      </c>
      <c r="DC41" s="22">
        <v>0</v>
      </c>
      <c r="DD41" s="22">
        <v>0</v>
      </c>
      <c r="DE41" s="23">
        <v>0</v>
      </c>
      <c r="DF41" s="22">
        <v>0</v>
      </c>
      <c r="DG41" s="22">
        <v>0</v>
      </c>
      <c r="DH41" s="23">
        <v>0</v>
      </c>
      <c r="DI41" s="22">
        <v>0</v>
      </c>
      <c r="DJ41" s="22">
        <v>0</v>
      </c>
      <c r="DK41" s="22">
        <v>0</v>
      </c>
      <c r="DL41" s="22">
        <v>0</v>
      </c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25" ht="12.75" customHeight="1" x14ac:dyDescent="0.2">
      <c r="A42" s="66" t="s">
        <v>215</v>
      </c>
      <c r="B42" s="21">
        <v>1048</v>
      </c>
      <c r="C42" s="67" t="s">
        <v>146</v>
      </c>
      <c r="D42" s="23">
        <v>11644.980000000001</v>
      </c>
      <c r="E42" s="22">
        <v>9614.85</v>
      </c>
      <c r="F42" s="22">
        <v>2030.130000000001</v>
      </c>
      <c r="G42" s="22">
        <v>0</v>
      </c>
      <c r="H42" s="22">
        <v>0</v>
      </c>
      <c r="I42" s="22">
        <v>17856.43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-7303.03</v>
      </c>
      <c r="P42" s="22">
        <v>0</v>
      </c>
      <c r="Q42" s="22">
        <v>0</v>
      </c>
      <c r="R42" s="22">
        <v>0</v>
      </c>
      <c r="S42" s="22">
        <v>0</v>
      </c>
      <c r="T42" s="22">
        <v>5291456.1699999897</v>
      </c>
      <c r="U42" s="22">
        <v>0</v>
      </c>
      <c r="V42" s="22">
        <v>112087.85</v>
      </c>
      <c r="W42" s="22">
        <v>-24623.639999999756</v>
      </c>
      <c r="X42" s="22">
        <v>0</v>
      </c>
      <c r="Y42" s="22">
        <v>150</v>
      </c>
      <c r="Z42" s="22">
        <v>216.29000000000002</v>
      </c>
      <c r="AA42" s="22">
        <v>0</v>
      </c>
      <c r="AB42" s="22">
        <v>0</v>
      </c>
      <c r="AC42" s="22">
        <v>595.54999999999995</v>
      </c>
      <c r="AD42" s="22">
        <v>149.87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147764.93</v>
      </c>
      <c r="AU42" s="22">
        <v>4598.2700000000004</v>
      </c>
      <c r="AV42" s="22">
        <v>112.66000000000008</v>
      </c>
      <c r="AW42" s="22">
        <v>0</v>
      </c>
      <c r="AX42" s="22">
        <v>112.65999999999997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368639.88999999879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82.600000000000009</v>
      </c>
      <c r="BM42" s="22">
        <v>0</v>
      </c>
      <c r="BN42" s="22">
        <v>13742.37</v>
      </c>
      <c r="BO42" s="22">
        <v>0</v>
      </c>
      <c r="BP42" s="22">
        <v>3750</v>
      </c>
      <c r="BQ42" s="22">
        <v>0</v>
      </c>
      <c r="BR42" s="22">
        <v>0</v>
      </c>
      <c r="BS42" s="22">
        <v>1068.78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v>966843.24</v>
      </c>
      <c r="CJ42" s="22">
        <v>0</v>
      </c>
      <c r="CK42" s="22">
        <v>0</v>
      </c>
      <c r="CL42" s="23">
        <v>966843.24</v>
      </c>
      <c r="CM42" s="22">
        <v>0</v>
      </c>
      <c r="CN42" s="22">
        <v>966843.24</v>
      </c>
      <c r="CO42" s="23">
        <v>0</v>
      </c>
      <c r="CP42" s="22">
        <v>0</v>
      </c>
      <c r="CQ42" s="22">
        <v>0</v>
      </c>
      <c r="CR42" s="22">
        <v>1307.1199999999999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3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3">
        <v>0</v>
      </c>
      <c r="DI42" s="22">
        <v>0</v>
      </c>
      <c r="DJ42" s="22">
        <v>0</v>
      </c>
      <c r="DK42" s="22">
        <v>0</v>
      </c>
      <c r="DL42" s="22">
        <v>6910252.9899999872</v>
      </c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</row>
    <row r="43" spans="1:225" ht="14.1" customHeight="1" x14ac:dyDescent="0.2">
      <c r="A43" s="66" t="s">
        <v>217</v>
      </c>
      <c r="B43" s="21">
        <v>1049</v>
      </c>
      <c r="C43" s="67" t="s">
        <v>146</v>
      </c>
      <c r="D43" s="23">
        <v>1337.6399999999999</v>
      </c>
      <c r="E43" s="22">
        <v>1230.6399999999999</v>
      </c>
      <c r="F43" s="22">
        <v>0</v>
      </c>
      <c r="G43" s="22">
        <v>107</v>
      </c>
      <c r="H43" s="22">
        <v>0</v>
      </c>
      <c r="I43" s="22">
        <v>7828.8700000000008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1740.85</v>
      </c>
      <c r="P43" s="22">
        <v>0</v>
      </c>
      <c r="Q43" s="22">
        <v>0</v>
      </c>
      <c r="R43" s="22">
        <v>0</v>
      </c>
      <c r="S43" s="22">
        <v>0</v>
      </c>
      <c r="T43" s="22">
        <v>230231.96999999997</v>
      </c>
      <c r="U43" s="22">
        <v>0</v>
      </c>
      <c r="V43" s="22">
        <v>34182.840000000004</v>
      </c>
      <c r="W43" s="22">
        <v>145640.04999999996</v>
      </c>
      <c r="X43" s="22">
        <v>0</v>
      </c>
      <c r="Y43" s="22">
        <v>0</v>
      </c>
      <c r="Z43" s="22">
        <v>9424.91</v>
      </c>
      <c r="AA43" s="22">
        <v>0</v>
      </c>
      <c r="AB43" s="22">
        <v>0</v>
      </c>
      <c r="AC43" s="22">
        <v>82.73</v>
      </c>
      <c r="AD43" s="22">
        <v>231.75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9325.1899999999987</v>
      </c>
      <c r="AU43" s="22">
        <v>20.91</v>
      </c>
      <c r="AV43" s="22">
        <v>20.91</v>
      </c>
      <c r="AW43" s="22">
        <v>0</v>
      </c>
      <c r="AX43" s="22">
        <v>20.91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357811.92000000004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7619.04</v>
      </c>
      <c r="BO43" s="22">
        <v>0</v>
      </c>
      <c r="BP43" s="22">
        <v>109.72</v>
      </c>
      <c r="BQ43" s="22">
        <v>0</v>
      </c>
      <c r="BR43" s="22">
        <v>0</v>
      </c>
      <c r="BS43" s="22">
        <v>488.88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v>415453.39999999997</v>
      </c>
      <c r="CJ43" s="22">
        <v>0</v>
      </c>
      <c r="CK43" s="22">
        <v>0</v>
      </c>
      <c r="CL43" s="23">
        <v>415453.39999999997</v>
      </c>
      <c r="CM43" s="22">
        <v>5354.1000000000022</v>
      </c>
      <c r="CN43" s="22">
        <v>410099.3</v>
      </c>
      <c r="CO43" s="23">
        <v>0</v>
      </c>
      <c r="CP43" s="22">
        <v>0</v>
      </c>
      <c r="CQ43" s="22">
        <v>0</v>
      </c>
      <c r="CR43" s="22">
        <v>7665.8300000000008</v>
      </c>
      <c r="CS43" s="22">
        <v>0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0</v>
      </c>
      <c r="CZ43" s="22">
        <v>0</v>
      </c>
      <c r="DA43" s="22">
        <v>0</v>
      </c>
      <c r="DB43" s="23">
        <v>0</v>
      </c>
      <c r="DC43" s="22">
        <v>0</v>
      </c>
      <c r="DD43" s="22">
        <v>0</v>
      </c>
      <c r="DE43" s="23">
        <v>0</v>
      </c>
      <c r="DF43" s="22">
        <v>0</v>
      </c>
      <c r="DG43" s="22">
        <v>0</v>
      </c>
      <c r="DH43" s="23">
        <v>0</v>
      </c>
      <c r="DI43" s="22">
        <v>0</v>
      </c>
      <c r="DJ43" s="22">
        <v>0</v>
      </c>
      <c r="DK43" s="22">
        <v>0</v>
      </c>
      <c r="DL43" s="22">
        <v>1229238.32</v>
      </c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</row>
    <row r="44" spans="1:225" ht="14.1" customHeight="1" x14ac:dyDescent="0.2">
      <c r="A44" s="66" t="s">
        <v>219</v>
      </c>
      <c r="B44" s="21">
        <v>1050</v>
      </c>
      <c r="C44" s="67" t="s">
        <v>146</v>
      </c>
      <c r="D44" s="23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v>0</v>
      </c>
      <c r="CJ44" s="22">
        <v>0</v>
      </c>
      <c r="CK44" s="22">
        <v>0</v>
      </c>
      <c r="CL44" s="23">
        <v>0</v>
      </c>
      <c r="CM44" s="22">
        <v>0</v>
      </c>
      <c r="CN44" s="22">
        <v>0</v>
      </c>
      <c r="CO44" s="23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3">
        <v>0</v>
      </c>
      <c r="DC44" s="22">
        <v>0</v>
      </c>
      <c r="DD44" s="22">
        <v>0</v>
      </c>
      <c r="DE44" s="23">
        <v>0</v>
      </c>
      <c r="DF44" s="22">
        <v>0</v>
      </c>
      <c r="DG44" s="22">
        <v>0</v>
      </c>
      <c r="DH44" s="23">
        <v>0</v>
      </c>
      <c r="DI44" s="22">
        <v>0</v>
      </c>
      <c r="DJ44" s="22">
        <v>0</v>
      </c>
      <c r="DK44" s="22">
        <v>0</v>
      </c>
      <c r="DL44" s="22">
        <v>0</v>
      </c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25" ht="12.75" customHeight="1" x14ac:dyDescent="0.2">
      <c r="A45" s="66" t="s">
        <v>221</v>
      </c>
      <c r="B45" s="21">
        <v>1051</v>
      </c>
      <c r="C45" s="67" t="s">
        <v>146</v>
      </c>
      <c r="D45" s="23">
        <v>9522.9599999999991</v>
      </c>
      <c r="E45" s="22">
        <v>2485.21</v>
      </c>
      <c r="F45" s="22">
        <v>7037.75</v>
      </c>
      <c r="G45" s="22">
        <v>0</v>
      </c>
      <c r="H45" s="22">
        <v>0</v>
      </c>
      <c r="I45" s="22">
        <v>11270.8</v>
      </c>
      <c r="J45" s="22">
        <v>0</v>
      </c>
      <c r="K45" s="22">
        <v>885295.92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1177</v>
      </c>
      <c r="W45" s="22">
        <v>27237.15</v>
      </c>
      <c r="X45" s="22">
        <v>0</v>
      </c>
      <c r="Y45" s="22">
        <v>458.4</v>
      </c>
      <c r="Z45" s="22">
        <v>754.35</v>
      </c>
      <c r="AA45" s="22">
        <v>0</v>
      </c>
      <c r="AB45" s="22">
        <v>0</v>
      </c>
      <c r="AC45" s="22">
        <v>110.13</v>
      </c>
      <c r="AD45" s="22">
        <v>447.17</v>
      </c>
      <c r="AE45" s="22">
        <v>0</v>
      </c>
      <c r="AF45" s="22">
        <v>0</v>
      </c>
      <c r="AG45" s="22">
        <v>473907.08</v>
      </c>
      <c r="AH45" s="22">
        <v>0</v>
      </c>
      <c r="AI45" s="22">
        <v>84071.21</v>
      </c>
      <c r="AJ45" s="22">
        <v>191176.87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38792.269999999997</v>
      </c>
      <c r="AU45" s="22">
        <v>5405.48</v>
      </c>
      <c r="AV45" s="22">
        <v>85.64</v>
      </c>
      <c r="AW45" s="22">
        <v>0</v>
      </c>
      <c r="AX45" s="22">
        <v>48.14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93.63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1.0900000000000001</v>
      </c>
      <c r="BM45" s="22">
        <v>0</v>
      </c>
      <c r="BN45" s="22">
        <v>53.85</v>
      </c>
      <c r="BO45" s="22">
        <v>0</v>
      </c>
      <c r="BP45" s="22">
        <v>1050</v>
      </c>
      <c r="BQ45" s="22">
        <v>0</v>
      </c>
      <c r="BR45" s="22">
        <v>0</v>
      </c>
      <c r="BS45" s="22">
        <v>262.8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v>0</v>
      </c>
      <c r="CJ45" s="22">
        <v>0</v>
      </c>
      <c r="CK45" s="22">
        <v>0</v>
      </c>
      <c r="CL45" s="23">
        <v>0</v>
      </c>
      <c r="CM45" s="22">
        <v>0</v>
      </c>
      <c r="CN45" s="22">
        <v>0</v>
      </c>
      <c r="CO45" s="23">
        <v>0</v>
      </c>
      <c r="CP45" s="22">
        <v>0</v>
      </c>
      <c r="CQ45" s="22">
        <v>0</v>
      </c>
      <c r="CR45" s="22">
        <v>1861.23</v>
      </c>
      <c r="CS45" s="22">
        <v>0</v>
      </c>
      <c r="CT45" s="22">
        <v>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0</v>
      </c>
      <c r="DB45" s="23">
        <v>0</v>
      </c>
      <c r="DC45" s="22">
        <v>0</v>
      </c>
      <c r="DD45" s="22">
        <v>0</v>
      </c>
      <c r="DE45" s="23">
        <v>0</v>
      </c>
      <c r="DF45" s="22">
        <v>0</v>
      </c>
      <c r="DG45" s="22">
        <v>0</v>
      </c>
      <c r="DH45" s="23">
        <v>0</v>
      </c>
      <c r="DI45" s="22">
        <v>0</v>
      </c>
      <c r="DJ45" s="22">
        <v>0</v>
      </c>
      <c r="DK45" s="22">
        <v>0</v>
      </c>
      <c r="DL45" s="22">
        <v>1733083.17</v>
      </c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25" ht="12.75" customHeight="1" x14ac:dyDescent="0.2">
      <c r="A46" s="66" t="s">
        <v>223</v>
      </c>
      <c r="B46" s="21">
        <v>1052</v>
      </c>
      <c r="C46" s="67" t="s">
        <v>146</v>
      </c>
      <c r="D46" s="23">
        <v>12910.560000000001</v>
      </c>
      <c r="E46" s="22">
        <v>8169.4400000000005</v>
      </c>
      <c r="F46" s="22">
        <v>0</v>
      </c>
      <c r="G46" s="22">
        <v>4741.1200000000008</v>
      </c>
      <c r="H46" s="22">
        <v>1.82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1001.74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4926</v>
      </c>
      <c r="W46" s="22">
        <v>14522.59</v>
      </c>
      <c r="X46" s="22">
        <v>0</v>
      </c>
      <c r="Y46" s="22">
        <v>123.30000000000018</v>
      </c>
      <c r="Z46" s="22">
        <v>1230668.78</v>
      </c>
      <c r="AA46" s="22">
        <v>0</v>
      </c>
      <c r="AB46" s="22">
        <v>0</v>
      </c>
      <c r="AC46" s="22">
        <v>965.73</v>
      </c>
      <c r="AD46" s="22">
        <v>23.45</v>
      </c>
      <c r="AE46" s="22">
        <v>0</v>
      </c>
      <c r="AF46" s="22">
        <v>0</v>
      </c>
      <c r="AG46" s="22">
        <v>0</v>
      </c>
      <c r="AH46" s="22">
        <v>1613369.98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6688961.2699999996</v>
      </c>
      <c r="AU46" s="22">
        <v>153.29000000000002</v>
      </c>
      <c r="AV46" s="22">
        <v>54.629999999999995</v>
      </c>
      <c r="AW46" s="22">
        <v>0</v>
      </c>
      <c r="AX46" s="22">
        <v>35.730000000000004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7956.17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30</v>
      </c>
      <c r="BO46" s="22">
        <v>0</v>
      </c>
      <c r="BP46" s="22">
        <v>2020.3799999999974</v>
      </c>
      <c r="BQ46" s="22">
        <v>0</v>
      </c>
      <c r="BR46" s="22">
        <v>246966.35</v>
      </c>
      <c r="BS46" s="22">
        <v>150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v>0</v>
      </c>
      <c r="CJ46" s="22">
        <v>0</v>
      </c>
      <c r="CK46" s="22">
        <v>0</v>
      </c>
      <c r="CL46" s="23">
        <v>0</v>
      </c>
      <c r="CM46" s="22">
        <v>0</v>
      </c>
      <c r="CN46" s="22">
        <v>0</v>
      </c>
      <c r="CO46" s="23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  <c r="CZ46" s="22">
        <v>0</v>
      </c>
      <c r="DA46" s="22">
        <v>0</v>
      </c>
      <c r="DB46" s="23">
        <v>0</v>
      </c>
      <c r="DC46" s="22">
        <v>0</v>
      </c>
      <c r="DD46" s="22">
        <v>0</v>
      </c>
      <c r="DE46" s="23">
        <v>0</v>
      </c>
      <c r="DF46" s="22">
        <v>0</v>
      </c>
      <c r="DG46" s="22">
        <v>0</v>
      </c>
      <c r="DH46" s="23">
        <v>0</v>
      </c>
      <c r="DI46" s="22">
        <v>0</v>
      </c>
      <c r="DJ46" s="22">
        <v>0</v>
      </c>
      <c r="DK46" s="22">
        <v>0</v>
      </c>
      <c r="DL46" s="22">
        <v>9824841.7699999996</v>
      </c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25" ht="12.75" customHeight="1" x14ac:dyDescent="0.2">
      <c r="A47" s="66" t="s">
        <v>225</v>
      </c>
      <c r="B47" s="21">
        <v>1053</v>
      </c>
      <c r="C47" s="67" t="s">
        <v>146</v>
      </c>
      <c r="D47" s="23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v>0</v>
      </c>
      <c r="CJ47" s="22">
        <v>0</v>
      </c>
      <c r="CK47" s="22">
        <v>0</v>
      </c>
      <c r="CL47" s="23">
        <v>0</v>
      </c>
      <c r="CM47" s="22">
        <v>0</v>
      </c>
      <c r="CN47" s="22">
        <v>0</v>
      </c>
      <c r="CO47" s="23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3">
        <v>0</v>
      </c>
      <c r="DC47" s="22">
        <v>0</v>
      </c>
      <c r="DD47" s="22">
        <v>0</v>
      </c>
      <c r="DE47" s="23">
        <v>0</v>
      </c>
      <c r="DF47" s="22">
        <v>0</v>
      </c>
      <c r="DG47" s="22">
        <v>0</v>
      </c>
      <c r="DH47" s="23">
        <v>0</v>
      </c>
      <c r="DI47" s="22">
        <v>0</v>
      </c>
      <c r="DJ47" s="22">
        <v>0</v>
      </c>
      <c r="DK47" s="22">
        <v>0</v>
      </c>
      <c r="DL47" s="22">
        <v>0</v>
      </c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25" ht="12.75" customHeight="1" x14ac:dyDescent="0.2">
      <c r="A48" s="66" t="s">
        <v>227</v>
      </c>
      <c r="B48" s="21">
        <v>1054</v>
      </c>
      <c r="C48" s="67" t="s">
        <v>146</v>
      </c>
      <c r="D48" s="23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v>0</v>
      </c>
      <c r="CJ48" s="22">
        <v>0</v>
      </c>
      <c r="CK48" s="22">
        <v>0</v>
      </c>
      <c r="CL48" s="23">
        <v>0</v>
      </c>
      <c r="CM48" s="22">
        <v>0</v>
      </c>
      <c r="CN48" s="22">
        <v>0</v>
      </c>
      <c r="CO48" s="23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3">
        <v>0</v>
      </c>
      <c r="DC48" s="22">
        <v>0</v>
      </c>
      <c r="DD48" s="22">
        <v>0</v>
      </c>
      <c r="DE48" s="23">
        <v>0</v>
      </c>
      <c r="DF48" s="22">
        <v>0</v>
      </c>
      <c r="DG48" s="22">
        <v>0</v>
      </c>
      <c r="DH48" s="23">
        <v>0</v>
      </c>
      <c r="DI48" s="22">
        <v>0</v>
      </c>
      <c r="DJ48" s="22">
        <v>0</v>
      </c>
      <c r="DK48" s="22">
        <v>0</v>
      </c>
      <c r="DL48" s="22">
        <v>0</v>
      </c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ht="12.75" customHeight="1" x14ac:dyDescent="0.2">
      <c r="A49" s="66" t="s">
        <v>229</v>
      </c>
      <c r="B49" s="21">
        <v>1055</v>
      </c>
      <c r="C49" s="67" t="s">
        <v>146</v>
      </c>
      <c r="D49" s="23">
        <v>145646.15</v>
      </c>
      <c r="E49" s="22">
        <v>145646.15</v>
      </c>
      <c r="F49" s="22">
        <v>0</v>
      </c>
      <c r="G49" s="22">
        <v>0</v>
      </c>
      <c r="H49" s="22">
        <v>0</v>
      </c>
      <c r="I49" s="22">
        <v>6358.01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12.5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3995.6499999999901</v>
      </c>
      <c r="W49" s="22">
        <v>-25615.33</v>
      </c>
      <c r="X49" s="22">
        <v>0</v>
      </c>
      <c r="Y49" s="22">
        <v>2812.5</v>
      </c>
      <c r="Z49" s="22">
        <v>9804.8799999999992</v>
      </c>
      <c r="AA49" s="22">
        <v>597.66</v>
      </c>
      <c r="AB49" s="22">
        <v>15.63</v>
      </c>
      <c r="AC49" s="22">
        <v>1023.24</v>
      </c>
      <c r="AD49" s="22">
        <v>7198.46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119077.25845806944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16988.63</v>
      </c>
      <c r="AU49" s="22">
        <v>36351.89</v>
      </c>
      <c r="AV49" s="22">
        <v>108954.06</v>
      </c>
      <c r="AW49" s="22">
        <v>0</v>
      </c>
      <c r="AX49" s="22">
        <v>36318.019999999997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1502.08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255.22</v>
      </c>
      <c r="BO49" s="22">
        <v>0</v>
      </c>
      <c r="BP49" s="22">
        <v>105000</v>
      </c>
      <c r="BQ49" s="22">
        <v>0</v>
      </c>
      <c r="BR49" s="22">
        <v>0</v>
      </c>
      <c r="BS49" s="22">
        <v>7241.48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110</v>
      </c>
      <c r="CI49" s="23">
        <v>7946571.1000010315</v>
      </c>
      <c r="CJ49" s="22">
        <v>2635.79</v>
      </c>
      <c r="CK49" s="22">
        <v>0</v>
      </c>
      <c r="CL49" s="23">
        <v>7862166.2300010296</v>
      </c>
      <c r="CM49" s="22">
        <v>0</v>
      </c>
      <c r="CN49" s="22">
        <v>7862166.2300010296</v>
      </c>
      <c r="CO49" s="23">
        <v>81769.080000002286</v>
      </c>
      <c r="CP49" s="22">
        <v>15653.29</v>
      </c>
      <c r="CQ49" s="22">
        <v>66115.790000002293</v>
      </c>
      <c r="CR49" s="22">
        <v>1568062.22</v>
      </c>
      <c r="CS49" s="22">
        <v>0</v>
      </c>
      <c r="CT49" s="22">
        <v>0</v>
      </c>
      <c r="CU49" s="22">
        <v>0</v>
      </c>
      <c r="CV49" s="22">
        <v>0</v>
      </c>
      <c r="CW49" s="22">
        <v>0</v>
      </c>
      <c r="CX49" s="22">
        <v>0</v>
      </c>
      <c r="CY49" s="22">
        <v>0</v>
      </c>
      <c r="CZ49" s="22">
        <v>0</v>
      </c>
      <c r="DA49" s="22">
        <v>0</v>
      </c>
      <c r="DB49" s="23">
        <v>0</v>
      </c>
      <c r="DC49" s="22">
        <v>0</v>
      </c>
      <c r="DD49" s="22">
        <v>0</v>
      </c>
      <c r="DE49" s="23">
        <v>0</v>
      </c>
      <c r="DF49" s="22">
        <v>0</v>
      </c>
      <c r="DG49" s="22">
        <v>0</v>
      </c>
      <c r="DH49" s="23">
        <v>0</v>
      </c>
      <c r="DI49" s="22">
        <v>0</v>
      </c>
      <c r="DJ49" s="22">
        <v>0</v>
      </c>
      <c r="DK49" s="22">
        <v>0</v>
      </c>
      <c r="DL49" s="22">
        <v>10098281.308459099</v>
      </c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 ht="12.75" customHeight="1" x14ac:dyDescent="0.2">
      <c r="A50" s="66" t="s">
        <v>231</v>
      </c>
      <c r="B50" s="21">
        <v>1056</v>
      </c>
      <c r="C50" s="67" t="s">
        <v>146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25392780</v>
      </c>
      <c r="U50" s="22">
        <v>1315907.1206160001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61545.64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v>0</v>
      </c>
      <c r="CJ50" s="22">
        <v>0</v>
      </c>
      <c r="CK50" s="22">
        <v>0</v>
      </c>
      <c r="CL50" s="23">
        <v>0</v>
      </c>
      <c r="CM50" s="22">
        <v>0</v>
      </c>
      <c r="CN50" s="22">
        <v>0</v>
      </c>
      <c r="CO50" s="23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3">
        <v>0</v>
      </c>
      <c r="DC50" s="22">
        <v>0</v>
      </c>
      <c r="DD50" s="22">
        <v>0</v>
      </c>
      <c r="DE50" s="23">
        <v>0</v>
      </c>
      <c r="DF50" s="22">
        <v>0</v>
      </c>
      <c r="DG50" s="22">
        <v>0</v>
      </c>
      <c r="DH50" s="23">
        <v>0</v>
      </c>
      <c r="DI50" s="22">
        <v>0</v>
      </c>
      <c r="DJ50" s="22">
        <v>0</v>
      </c>
      <c r="DK50" s="22">
        <v>0</v>
      </c>
      <c r="DL50" s="22">
        <v>26770232.760616001</v>
      </c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 ht="12.75" customHeight="1" x14ac:dyDescent="0.2">
      <c r="A51" s="66" t="s">
        <v>233</v>
      </c>
      <c r="B51" s="21">
        <v>1057</v>
      </c>
      <c r="C51" s="67" t="s">
        <v>146</v>
      </c>
      <c r="D51" s="23">
        <v>0</v>
      </c>
      <c r="E51" s="22">
        <v>0</v>
      </c>
      <c r="F51" s="22">
        <v>0</v>
      </c>
      <c r="G51" s="22">
        <v>0</v>
      </c>
      <c r="H51" s="22">
        <v>0</v>
      </c>
      <c r="I51" s="22">
        <v>1640.33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-9301.9500000000007</v>
      </c>
      <c r="W51" s="22">
        <v>-115237.19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117456.68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-270.93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-26.54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v>0</v>
      </c>
      <c r="CJ51" s="22">
        <v>0</v>
      </c>
      <c r="CK51" s="22">
        <v>0</v>
      </c>
      <c r="CL51" s="23">
        <v>0</v>
      </c>
      <c r="CM51" s="22">
        <v>0</v>
      </c>
      <c r="CN51" s="22">
        <v>0</v>
      </c>
      <c r="CO51" s="23">
        <v>0</v>
      </c>
      <c r="CP51" s="22">
        <v>0</v>
      </c>
      <c r="CQ51" s="22">
        <v>0</v>
      </c>
      <c r="CR51" s="22">
        <v>275.3</v>
      </c>
      <c r="CS51" s="22">
        <v>0</v>
      </c>
      <c r="CT51" s="22">
        <v>0</v>
      </c>
      <c r="CU51" s="22">
        <v>0</v>
      </c>
      <c r="CV51" s="22">
        <v>0</v>
      </c>
      <c r="CW51" s="22">
        <v>0</v>
      </c>
      <c r="CX51" s="22">
        <v>0</v>
      </c>
      <c r="CY51" s="22">
        <v>0</v>
      </c>
      <c r="CZ51" s="22">
        <v>0</v>
      </c>
      <c r="DA51" s="22">
        <v>0</v>
      </c>
      <c r="DB51" s="23">
        <v>0</v>
      </c>
      <c r="DC51" s="22">
        <v>0</v>
      </c>
      <c r="DD51" s="22">
        <v>0</v>
      </c>
      <c r="DE51" s="23">
        <v>0</v>
      </c>
      <c r="DF51" s="22">
        <v>0</v>
      </c>
      <c r="DG51" s="22">
        <v>0</v>
      </c>
      <c r="DH51" s="23">
        <v>0</v>
      </c>
      <c r="DI51" s="22">
        <v>0</v>
      </c>
      <c r="DJ51" s="22">
        <v>0</v>
      </c>
      <c r="DK51" s="22">
        <v>0</v>
      </c>
      <c r="DL51" s="22">
        <v>-5464.3000000000047</v>
      </c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 ht="12.75" customHeight="1" x14ac:dyDescent="0.2">
      <c r="A52" s="66" t="s">
        <v>235</v>
      </c>
      <c r="B52" s="21">
        <v>1058</v>
      </c>
      <c r="C52" s="67" t="s">
        <v>146</v>
      </c>
      <c r="D52" s="23">
        <v>31077</v>
      </c>
      <c r="E52" s="22">
        <v>31077</v>
      </c>
      <c r="F52" s="22">
        <v>0</v>
      </c>
      <c r="G52" s="22">
        <v>0</v>
      </c>
      <c r="H52" s="22">
        <v>0</v>
      </c>
      <c r="I52" s="22">
        <v>70682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294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841611</v>
      </c>
      <c r="X52" s="22">
        <v>0</v>
      </c>
      <c r="Y52" s="22">
        <v>6354</v>
      </c>
      <c r="Z52" s="22">
        <v>-7425520</v>
      </c>
      <c r="AA52" s="22">
        <v>0</v>
      </c>
      <c r="AB52" s="22">
        <v>0</v>
      </c>
      <c r="AC52" s="22">
        <v>6367209</v>
      </c>
      <c r="AD52" s="22">
        <v>10879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1696</v>
      </c>
      <c r="AQ52" s="22">
        <v>0</v>
      </c>
      <c r="AR52" s="22">
        <v>0</v>
      </c>
      <c r="AS52" s="22">
        <v>0</v>
      </c>
      <c r="AT52" s="22">
        <v>221897</v>
      </c>
      <c r="AU52" s="22">
        <v>3920</v>
      </c>
      <c r="AV52" s="22">
        <v>3862</v>
      </c>
      <c r="AW52" s="22">
        <v>0</v>
      </c>
      <c r="AX52" s="22">
        <v>1397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5850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13753</v>
      </c>
      <c r="BO52" s="22">
        <v>0</v>
      </c>
      <c r="BP52" s="22">
        <v>1181</v>
      </c>
      <c r="BQ52" s="22">
        <v>0</v>
      </c>
      <c r="BR52" s="22">
        <v>5568</v>
      </c>
      <c r="BS52" s="22">
        <v>70005431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v>0</v>
      </c>
      <c r="CJ52" s="22">
        <v>0</v>
      </c>
      <c r="CK52" s="22">
        <v>0</v>
      </c>
      <c r="CL52" s="23">
        <v>0</v>
      </c>
      <c r="CM52" s="22">
        <v>0</v>
      </c>
      <c r="CN52" s="22">
        <v>0</v>
      </c>
      <c r="CO52" s="23">
        <v>0</v>
      </c>
      <c r="CP52" s="22">
        <v>0</v>
      </c>
      <c r="CQ52" s="22">
        <v>0</v>
      </c>
      <c r="CR52" s="22">
        <v>3069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3">
        <v>0</v>
      </c>
      <c r="DC52" s="22">
        <v>0</v>
      </c>
      <c r="DD52" s="22">
        <v>0</v>
      </c>
      <c r="DE52" s="23">
        <v>0</v>
      </c>
      <c r="DF52" s="22">
        <v>0</v>
      </c>
      <c r="DG52" s="22">
        <v>0</v>
      </c>
      <c r="DH52" s="23">
        <v>0</v>
      </c>
      <c r="DI52" s="22">
        <v>0</v>
      </c>
      <c r="DJ52" s="22">
        <v>0</v>
      </c>
      <c r="DK52" s="22">
        <v>0</v>
      </c>
      <c r="DL52" s="22">
        <v>70170210</v>
      </c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 ht="12.75" customHeight="1" x14ac:dyDescent="0.2">
      <c r="A53" s="66" t="s">
        <v>237</v>
      </c>
      <c r="B53" s="21">
        <v>1059</v>
      </c>
      <c r="C53" s="67" t="s">
        <v>146</v>
      </c>
      <c r="D53" s="23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16000.82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54704.520000000004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741.45</v>
      </c>
      <c r="BO53" s="22">
        <v>0</v>
      </c>
      <c r="BP53" s="22">
        <v>0</v>
      </c>
      <c r="BQ53" s="22">
        <v>0</v>
      </c>
      <c r="BR53" s="22">
        <v>0</v>
      </c>
      <c r="BS53" s="22">
        <v>38334233.010000005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27456.7</v>
      </c>
      <c r="CI53" s="23">
        <v>0</v>
      </c>
      <c r="CJ53" s="22">
        <v>0</v>
      </c>
      <c r="CK53" s="22">
        <v>0</v>
      </c>
      <c r="CL53" s="23">
        <v>0</v>
      </c>
      <c r="CM53" s="22">
        <v>0</v>
      </c>
      <c r="CN53" s="22">
        <v>0</v>
      </c>
      <c r="CO53" s="23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3">
        <v>0</v>
      </c>
      <c r="DC53" s="22">
        <v>0</v>
      </c>
      <c r="DD53" s="22">
        <v>0</v>
      </c>
      <c r="DE53" s="23">
        <v>0</v>
      </c>
      <c r="DF53" s="22">
        <v>0</v>
      </c>
      <c r="DG53" s="22">
        <v>0</v>
      </c>
      <c r="DH53" s="23">
        <v>0</v>
      </c>
      <c r="DI53" s="22">
        <v>0</v>
      </c>
      <c r="DJ53" s="22">
        <v>0</v>
      </c>
      <c r="DK53" s="22">
        <v>0</v>
      </c>
      <c r="DL53" s="22">
        <v>38433136.500000007</v>
      </c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 ht="12.75" customHeight="1" x14ac:dyDescent="0.2">
      <c r="A54" s="66" t="s">
        <v>239</v>
      </c>
      <c r="B54" s="21">
        <v>1060</v>
      </c>
      <c r="C54" s="67" t="s">
        <v>146</v>
      </c>
      <c r="D54" s="23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-31244.57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v>0</v>
      </c>
      <c r="CJ54" s="22">
        <v>0</v>
      </c>
      <c r="CK54" s="22">
        <v>0</v>
      </c>
      <c r="CL54" s="23">
        <v>0</v>
      </c>
      <c r="CM54" s="22">
        <v>0</v>
      </c>
      <c r="CN54" s="22">
        <v>0</v>
      </c>
      <c r="CO54" s="23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3">
        <v>0</v>
      </c>
      <c r="DC54" s="22">
        <v>0</v>
      </c>
      <c r="DD54" s="22">
        <v>0</v>
      </c>
      <c r="DE54" s="23">
        <v>0</v>
      </c>
      <c r="DF54" s="22">
        <v>0</v>
      </c>
      <c r="DG54" s="22">
        <v>0</v>
      </c>
      <c r="DH54" s="23">
        <v>0</v>
      </c>
      <c r="DI54" s="22">
        <v>0</v>
      </c>
      <c r="DJ54" s="22">
        <v>0</v>
      </c>
      <c r="DK54" s="22">
        <v>0</v>
      </c>
      <c r="DL54" s="22">
        <v>-31244.57</v>
      </c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 ht="12.75" customHeight="1" x14ac:dyDescent="0.2">
      <c r="A55" s="66" t="s">
        <v>241</v>
      </c>
      <c r="B55" s="21">
        <v>1061</v>
      </c>
      <c r="C55" s="67" t="s">
        <v>146</v>
      </c>
      <c r="D55" s="23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v>862391055.38</v>
      </c>
      <c r="CJ55" s="22">
        <v>0</v>
      </c>
      <c r="CK55" s="22">
        <v>0</v>
      </c>
      <c r="CL55" s="23">
        <v>243581.43</v>
      </c>
      <c r="CM55" s="22">
        <v>16178.9</v>
      </c>
      <c r="CN55" s="22">
        <v>227402.53</v>
      </c>
      <c r="CO55" s="23">
        <v>862147473.95000005</v>
      </c>
      <c r="CP55" s="22">
        <v>71459.63</v>
      </c>
      <c r="CQ55" s="22">
        <v>862076014.32000005</v>
      </c>
      <c r="CR55" s="22">
        <v>0</v>
      </c>
      <c r="CS55" s="22">
        <v>0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3">
        <v>0</v>
      </c>
      <c r="DC55" s="22">
        <v>0</v>
      </c>
      <c r="DD55" s="22">
        <v>0</v>
      </c>
      <c r="DE55" s="23">
        <v>0</v>
      </c>
      <c r="DF55" s="22">
        <v>0</v>
      </c>
      <c r="DG55" s="22">
        <v>0</v>
      </c>
      <c r="DH55" s="23">
        <v>0</v>
      </c>
      <c r="DI55" s="22">
        <v>0</v>
      </c>
      <c r="DJ55" s="22">
        <v>0</v>
      </c>
      <c r="DK55" s="22">
        <v>0</v>
      </c>
      <c r="DL55" s="22">
        <v>862391055.38</v>
      </c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</row>
    <row r="56" spans="1:225" ht="12.75" customHeight="1" x14ac:dyDescent="0.2">
      <c r="A56" s="66" t="s">
        <v>243</v>
      </c>
      <c r="B56" s="21">
        <v>2001</v>
      </c>
      <c r="C56" s="67" t="s">
        <v>146</v>
      </c>
      <c r="D56" s="23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v>4851805048.7495117</v>
      </c>
      <c r="CJ56" s="22">
        <v>10143760.27999999</v>
      </c>
      <c r="CK56" s="22">
        <v>0</v>
      </c>
      <c r="CL56" s="23">
        <v>2045402526.4679942</v>
      </c>
      <c r="CM56" s="22">
        <v>1616698.0499999998</v>
      </c>
      <c r="CN56" s="22">
        <v>2043785828.4179943</v>
      </c>
      <c r="CO56" s="23">
        <v>2796258762.0015178</v>
      </c>
      <c r="CP56" s="22">
        <v>12111452.090000002</v>
      </c>
      <c r="CQ56" s="22">
        <v>2784147309.9115176</v>
      </c>
      <c r="CR56" s="22">
        <v>0</v>
      </c>
      <c r="CS56" s="22">
        <v>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3">
        <v>0</v>
      </c>
      <c r="DC56" s="22">
        <v>0</v>
      </c>
      <c r="DD56" s="22">
        <v>0</v>
      </c>
      <c r="DE56" s="23">
        <v>0</v>
      </c>
      <c r="DF56" s="22">
        <v>0</v>
      </c>
      <c r="DG56" s="22">
        <v>0</v>
      </c>
      <c r="DH56" s="23">
        <v>0</v>
      </c>
      <c r="DI56" s="22">
        <v>0</v>
      </c>
      <c r="DJ56" s="22">
        <v>0</v>
      </c>
      <c r="DK56" s="22">
        <v>0</v>
      </c>
      <c r="DL56" s="22">
        <v>4851805048.7495117</v>
      </c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</row>
    <row r="57" spans="1:225" ht="12.75" customHeight="1" x14ac:dyDescent="0.2">
      <c r="A57" s="66" t="s">
        <v>245</v>
      </c>
      <c r="B57" s="21">
        <v>2002</v>
      </c>
      <c r="C57" s="67" t="s">
        <v>246</v>
      </c>
      <c r="D57" s="23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1217842.5999999642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363.48571428571427</v>
      </c>
      <c r="CI57" s="23">
        <v>0</v>
      </c>
      <c r="CJ57" s="22">
        <v>0</v>
      </c>
      <c r="CK57" s="22">
        <v>0</v>
      </c>
      <c r="CL57" s="23">
        <v>0</v>
      </c>
      <c r="CM57" s="22">
        <v>0</v>
      </c>
      <c r="CN57" s="22">
        <v>0</v>
      </c>
      <c r="CO57" s="23">
        <v>0</v>
      </c>
      <c r="CP57" s="22">
        <v>0</v>
      </c>
      <c r="CQ57" s="22">
        <v>0</v>
      </c>
      <c r="CR57" s="22">
        <v>0</v>
      </c>
      <c r="CS57" s="22">
        <v>0</v>
      </c>
      <c r="CT57" s="22">
        <v>0</v>
      </c>
      <c r="CU57" s="22">
        <v>0</v>
      </c>
      <c r="CV57" s="22">
        <v>372587545.37612891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3">
        <v>0</v>
      </c>
      <c r="DC57" s="22">
        <v>0</v>
      </c>
      <c r="DD57" s="22">
        <v>0</v>
      </c>
      <c r="DE57" s="23">
        <v>0</v>
      </c>
      <c r="DF57" s="22">
        <v>0</v>
      </c>
      <c r="DG57" s="22">
        <v>0</v>
      </c>
      <c r="DH57" s="23">
        <v>0</v>
      </c>
      <c r="DI57" s="22">
        <v>0</v>
      </c>
      <c r="DJ57" s="22">
        <v>0</v>
      </c>
      <c r="DK57" s="22">
        <v>0</v>
      </c>
      <c r="DL57" s="22">
        <v>373805751.46184313</v>
      </c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12.75" customHeight="1" x14ac:dyDescent="0.2">
      <c r="A58" s="66" t="s">
        <v>248</v>
      </c>
      <c r="B58" s="21">
        <v>2005</v>
      </c>
      <c r="C58" s="67" t="s">
        <v>246</v>
      </c>
      <c r="D58" s="23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145868.01999999999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v>10209189.849999998</v>
      </c>
      <c r="CJ58" s="22">
        <v>0</v>
      </c>
      <c r="CK58" s="22">
        <v>0</v>
      </c>
      <c r="CL58" s="23">
        <v>-1812445.4400000004</v>
      </c>
      <c r="CM58" s="22">
        <v>14954.630000000001</v>
      </c>
      <c r="CN58" s="22">
        <v>-1827400.0700000003</v>
      </c>
      <c r="CO58" s="23">
        <v>12021635.289999999</v>
      </c>
      <c r="CP58" s="22">
        <v>4593543.3899999997</v>
      </c>
      <c r="CQ58" s="22">
        <v>7428091.9000000004</v>
      </c>
      <c r="CR58" s="22">
        <v>205917.50000000003</v>
      </c>
      <c r="CS58" s="22">
        <v>0</v>
      </c>
      <c r="CT58" s="22">
        <v>0</v>
      </c>
      <c r="CU58" s="22">
        <v>0</v>
      </c>
      <c r="CV58" s="22">
        <v>23374.400000000001</v>
      </c>
      <c r="CW58" s="22">
        <v>0</v>
      </c>
      <c r="CX58" s="22">
        <v>0</v>
      </c>
      <c r="CY58" s="22">
        <v>0</v>
      </c>
      <c r="CZ58" s="22">
        <v>0</v>
      </c>
      <c r="DA58" s="22">
        <v>0</v>
      </c>
      <c r="DB58" s="23">
        <v>0</v>
      </c>
      <c r="DC58" s="22">
        <v>0</v>
      </c>
      <c r="DD58" s="22">
        <v>0</v>
      </c>
      <c r="DE58" s="23">
        <v>0</v>
      </c>
      <c r="DF58" s="22">
        <v>0</v>
      </c>
      <c r="DG58" s="22">
        <v>0</v>
      </c>
      <c r="DH58" s="23">
        <v>0</v>
      </c>
      <c r="DI58" s="22">
        <v>0</v>
      </c>
      <c r="DJ58" s="22">
        <v>0</v>
      </c>
      <c r="DK58" s="22">
        <v>0</v>
      </c>
      <c r="DL58" s="22">
        <v>10584349.769999994</v>
      </c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</row>
    <row r="59" spans="1:225" ht="12.75" customHeight="1" x14ac:dyDescent="0.2">
      <c r="A59" s="66" t="s">
        <v>250</v>
      </c>
      <c r="B59" s="21">
        <v>2006</v>
      </c>
      <c r="C59" s="67" t="s">
        <v>251</v>
      </c>
      <c r="D59" s="23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v>0</v>
      </c>
      <c r="CJ59" s="22">
        <v>0</v>
      </c>
      <c r="CK59" s="22">
        <v>0</v>
      </c>
      <c r="CL59" s="23">
        <v>0</v>
      </c>
      <c r="CM59" s="22">
        <v>0</v>
      </c>
      <c r="CN59" s="22">
        <v>0</v>
      </c>
      <c r="CO59" s="23">
        <v>0</v>
      </c>
      <c r="CP59" s="22">
        <v>0</v>
      </c>
      <c r="CQ59" s="22">
        <v>0</v>
      </c>
      <c r="CR59" s="22">
        <v>0</v>
      </c>
      <c r="CS59" s="22">
        <v>0</v>
      </c>
      <c r="CT59" s="22">
        <v>0</v>
      </c>
      <c r="CU59" s="22">
        <v>0</v>
      </c>
      <c r="CV59" s="22">
        <v>8252022.3600000003</v>
      </c>
      <c r="CW59" s="22">
        <v>0</v>
      </c>
      <c r="CX59" s="22">
        <v>0</v>
      </c>
      <c r="CY59" s="22">
        <v>0</v>
      </c>
      <c r="CZ59" s="22">
        <v>0</v>
      </c>
      <c r="DA59" s="22">
        <v>0</v>
      </c>
      <c r="DB59" s="23">
        <v>0</v>
      </c>
      <c r="DC59" s="22">
        <v>0</v>
      </c>
      <c r="DD59" s="22">
        <v>0</v>
      </c>
      <c r="DE59" s="23">
        <v>0</v>
      </c>
      <c r="DF59" s="22">
        <v>0</v>
      </c>
      <c r="DG59" s="22">
        <v>0</v>
      </c>
      <c r="DH59" s="23">
        <v>0</v>
      </c>
      <c r="DI59" s="22">
        <v>0</v>
      </c>
      <c r="DJ59" s="22">
        <v>0</v>
      </c>
      <c r="DK59" s="22">
        <v>0</v>
      </c>
      <c r="DL59" s="22">
        <v>8252022.3600000003</v>
      </c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</row>
    <row r="60" spans="1:225" ht="12.75" customHeight="1" x14ac:dyDescent="0.2">
      <c r="A60" s="66" t="s">
        <v>253</v>
      </c>
      <c r="B60" s="21">
        <v>2007</v>
      </c>
      <c r="C60" s="67" t="s">
        <v>246</v>
      </c>
      <c r="D60" s="23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v>0</v>
      </c>
      <c r="CJ60" s="22">
        <v>0</v>
      </c>
      <c r="CK60" s="22">
        <v>0</v>
      </c>
      <c r="CL60" s="23">
        <v>0</v>
      </c>
      <c r="CM60" s="22">
        <v>0</v>
      </c>
      <c r="CN60" s="22">
        <v>0</v>
      </c>
      <c r="CO60" s="23"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v>3968446.4499999969</v>
      </c>
      <c r="CW60" s="22">
        <v>0</v>
      </c>
      <c r="CX60" s="22">
        <v>0</v>
      </c>
      <c r="CY60" s="22">
        <v>0</v>
      </c>
      <c r="CZ60" s="22">
        <v>0</v>
      </c>
      <c r="DA60" s="22">
        <v>0</v>
      </c>
      <c r="DB60" s="23">
        <v>0</v>
      </c>
      <c r="DC60" s="22">
        <v>0</v>
      </c>
      <c r="DD60" s="22">
        <v>0</v>
      </c>
      <c r="DE60" s="23">
        <v>0</v>
      </c>
      <c r="DF60" s="22">
        <v>0</v>
      </c>
      <c r="DG60" s="22">
        <v>0</v>
      </c>
      <c r="DH60" s="23">
        <v>0</v>
      </c>
      <c r="DI60" s="22">
        <v>0</v>
      </c>
      <c r="DJ60" s="22">
        <v>0</v>
      </c>
      <c r="DK60" s="22">
        <v>0</v>
      </c>
      <c r="DL60" s="22">
        <v>3968446.4499999969</v>
      </c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</row>
    <row r="61" spans="1:225" ht="12.75" customHeight="1" x14ac:dyDescent="0.2">
      <c r="A61" s="66" t="s">
        <v>255</v>
      </c>
      <c r="B61" s="21">
        <v>2008</v>
      </c>
      <c r="C61" s="67" t="s">
        <v>246</v>
      </c>
      <c r="D61" s="23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v>0</v>
      </c>
      <c r="CJ61" s="22">
        <v>0</v>
      </c>
      <c r="CK61" s="22">
        <v>0</v>
      </c>
      <c r="CL61" s="23">
        <v>0</v>
      </c>
      <c r="CM61" s="22">
        <v>0</v>
      </c>
      <c r="CN61" s="22">
        <v>0</v>
      </c>
      <c r="CO61" s="23">
        <v>0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0</v>
      </c>
      <c r="CV61" s="22">
        <v>17872015.43</v>
      </c>
      <c r="CW61" s="22">
        <v>0</v>
      </c>
      <c r="CX61" s="22">
        <v>0</v>
      </c>
      <c r="CY61" s="22">
        <v>0</v>
      </c>
      <c r="CZ61" s="22">
        <v>0</v>
      </c>
      <c r="DA61" s="22">
        <v>0</v>
      </c>
      <c r="DB61" s="23">
        <v>0</v>
      </c>
      <c r="DC61" s="22">
        <v>0</v>
      </c>
      <c r="DD61" s="22">
        <v>0</v>
      </c>
      <c r="DE61" s="23">
        <v>0</v>
      </c>
      <c r="DF61" s="22">
        <v>0</v>
      </c>
      <c r="DG61" s="22">
        <v>0</v>
      </c>
      <c r="DH61" s="23">
        <v>0</v>
      </c>
      <c r="DI61" s="22">
        <v>0</v>
      </c>
      <c r="DJ61" s="22">
        <v>0</v>
      </c>
      <c r="DK61" s="22">
        <v>0</v>
      </c>
      <c r="DL61" s="22">
        <v>17872015.43</v>
      </c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</row>
    <row r="62" spans="1:225" ht="12.75" customHeight="1" x14ac:dyDescent="0.2">
      <c r="A62" s="66" t="s">
        <v>257</v>
      </c>
      <c r="B62" s="21">
        <v>3001</v>
      </c>
      <c r="C62" s="67" t="s">
        <v>251</v>
      </c>
      <c r="D62" s="23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v>0</v>
      </c>
      <c r="CJ62" s="22">
        <v>0</v>
      </c>
      <c r="CK62" s="22">
        <v>0</v>
      </c>
      <c r="CL62" s="23">
        <v>0</v>
      </c>
      <c r="CM62" s="22">
        <v>0</v>
      </c>
      <c r="CN62" s="22">
        <v>0</v>
      </c>
      <c r="CO62" s="23">
        <v>0</v>
      </c>
      <c r="CP62" s="22">
        <v>0</v>
      </c>
      <c r="CQ62" s="22">
        <v>0</v>
      </c>
      <c r="CR62" s="22">
        <v>0</v>
      </c>
      <c r="CS62" s="22">
        <v>0</v>
      </c>
      <c r="CT62" s="22">
        <v>0</v>
      </c>
      <c r="CU62" s="22">
        <v>0</v>
      </c>
      <c r="CV62" s="22">
        <v>1709459335.5090084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3">
        <v>0</v>
      </c>
      <c r="DC62" s="22">
        <v>0</v>
      </c>
      <c r="DD62" s="22">
        <v>0</v>
      </c>
      <c r="DE62" s="23">
        <v>0</v>
      </c>
      <c r="DF62" s="22">
        <v>0</v>
      </c>
      <c r="DG62" s="22">
        <v>0</v>
      </c>
      <c r="DH62" s="23">
        <v>0</v>
      </c>
      <c r="DI62" s="22">
        <v>0</v>
      </c>
      <c r="DJ62" s="22">
        <v>0</v>
      </c>
      <c r="DK62" s="22">
        <v>0</v>
      </c>
      <c r="DL62" s="22">
        <v>1709459335.5090084</v>
      </c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</row>
    <row r="63" spans="1:225" ht="12.75" customHeight="1" x14ac:dyDescent="0.2">
      <c r="A63" s="66" t="s">
        <v>259</v>
      </c>
      <c r="B63" s="21">
        <v>3002</v>
      </c>
      <c r="C63" s="67" t="s">
        <v>251</v>
      </c>
      <c r="D63" s="23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12700.13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v>0</v>
      </c>
      <c r="CJ63" s="22">
        <v>0</v>
      </c>
      <c r="CK63" s="22">
        <v>0</v>
      </c>
      <c r="CL63" s="23">
        <v>0</v>
      </c>
      <c r="CM63" s="22">
        <v>0</v>
      </c>
      <c r="CN63" s="22">
        <v>0</v>
      </c>
      <c r="CO63" s="23">
        <v>0</v>
      </c>
      <c r="CP63" s="22">
        <v>0</v>
      </c>
      <c r="CQ63" s="22">
        <v>0</v>
      </c>
      <c r="CR63" s="22">
        <v>0</v>
      </c>
      <c r="CS63" s="22">
        <v>0</v>
      </c>
      <c r="CT63" s="22">
        <v>0</v>
      </c>
      <c r="CU63" s="22">
        <v>0</v>
      </c>
      <c r="CV63" s="22">
        <v>39550.42</v>
      </c>
      <c r="CW63" s="22">
        <v>0</v>
      </c>
      <c r="CX63" s="22">
        <v>0</v>
      </c>
      <c r="CY63" s="22">
        <v>0</v>
      </c>
      <c r="CZ63" s="22">
        <v>0</v>
      </c>
      <c r="DA63" s="22">
        <v>0</v>
      </c>
      <c r="DB63" s="23">
        <v>0</v>
      </c>
      <c r="DC63" s="22">
        <v>0</v>
      </c>
      <c r="DD63" s="22">
        <v>0</v>
      </c>
      <c r="DE63" s="23">
        <v>0</v>
      </c>
      <c r="DF63" s="22">
        <v>0</v>
      </c>
      <c r="DG63" s="22">
        <v>0</v>
      </c>
      <c r="DH63" s="23">
        <v>0</v>
      </c>
      <c r="DI63" s="22">
        <v>0</v>
      </c>
      <c r="DJ63" s="22">
        <v>0</v>
      </c>
      <c r="DK63" s="22">
        <v>0</v>
      </c>
      <c r="DL63" s="22">
        <v>52250.549999999996</v>
      </c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</row>
    <row r="64" spans="1:225" ht="12.75" customHeight="1" x14ac:dyDescent="0.2">
      <c r="A64" s="66" t="s">
        <v>261</v>
      </c>
      <c r="B64" s="21">
        <v>3003</v>
      </c>
      <c r="C64" s="67" t="s">
        <v>251</v>
      </c>
      <c r="D64" s="2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1830.6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v>0</v>
      </c>
      <c r="CJ64" s="22">
        <v>0</v>
      </c>
      <c r="CK64" s="22">
        <v>0</v>
      </c>
      <c r="CL64" s="23">
        <v>0</v>
      </c>
      <c r="CM64" s="22">
        <v>0</v>
      </c>
      <c r="CN64" s="22">
        <v>0</v>
      </c>
      <c r="CO64" s="23">
        <v>0</v>
      </c>
      <c r="CP64" s="22">
        <v>0</v>
      </c>
      <c r="CQ64" s="22">
        <v>0</v>
      </c>
      <c r="CR64" s="22">
        <v>0</v>
      </c>
      <c r="CS64" s="22">
        <v>0</v>
      </c>
      <c r="CT64" s="22">
        <v>0</v>
      </c>
      <c r="CU64" s="22">
        <v>0</v>
      </c>
      <c r="CV64" s="22">
        <v>106004497.40000001</v>
      </c>
      <c r="CW64" s="22">
        <v>0</v>
      </c>
      <c r="CX64" s="22">
        <v>0</v>
      </c>
      <c r="CY64" s="22">
        <v>0</v>
      </c>
      <c r="CZ64" s="22">
        <v>0</v>
      </c>
      <c r="DA64" s="22">
        <v>0</v>
      </c>
      <c r="DB64" s="23">
        <v>0</v>
      </c>
      <c r="DC64" s="22">
        <v>0</v>
      </c>
      <c r="DD64" s="22">
        <v>0</v>
      </c>
      <c r="DE64" s="23">
        <v>0</v>
      </c>
      <c r="DF64" s="22">
        <v>0</v>
      </c>
      <c r="DG64" s="22">
        <v>0</v>
      </c>
      <c r="DH64" s="23">
        <v>0</v>
      </c>
      <c r="DI64" s="22">
        <v>0</v>
      </c>
      <c r="DJ64" s="22">
        <v>0</v>
      </c>
      <c r="DK64" s="22">
        <v>0</v>
      </c>
      <c r="DL64" s="22">
        <v>106006328</v>
      </c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</row>
    <row r="65" spans="1:236" ht="12.75" customHeight="1" x14ac:dyDescent="0.2">
      <c r="A65" s="66" t="s">
        <v>263</v>
      </c>
      <c r="B65" s="21">
        <v>3004</v>
      </c>
      <c r="C65" s="67" t="s">
        <v>251</v>
      </c>
      <c r="D65" s="23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285815.88000000006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v>0</v>
      </c>
      <c r="CJ65" s="22">
        <v>0</v>
      </c>
      <c r="CK65" s="22">
        <v>0</v>
      </c>
      <c r="CL65" s="23">
        <v>0</v>
      </c>
      <c r="CM65" s="22">
        <v>0</v>
      </c>
      <c r="CN65" s="22">
        <v>0</v>
      </c>
      <c r="CO65" s="23">
        <v>0</v>
      </c>
      <c r="CP65" s="22">
        <v>0</v>
      </c>
      <c r="CQ65" s="22">
        <v>0</v>
      </c>
      <c r="CR65" s="22">
        <v>0</v>
      </c>
      <c r="CS65" s="22">
        <v>0</v>
      </c>
      <c r="CT65" s="22">
        <v>0</v>
      </c>
      <c r="CU65" s="22">
        <v>0</v>
      </c>
      <c r="CV65" s="22">
        <v>19000661.160000004</v>
      </c>
      <c r="CW65" s="22">
        <v>0</v>
      </c>
      <c r="CX65" s="22">
        <v>0</v>
      </c>
      <c r="CY65" s="22">
        <v>0</v>
      </c>
      <c r="CZ65" s="22">
        <v>0</v>
      </c>
      <c r="DA65" s="22">
        <v>0</v>
      </c>
      <c r="DB65" s="23">
        <v>0</v>
      </c>
      <c r="DC65" s="22">
        <v>0</v>
      </c>
      <c r="DD65" s="22">
        <v>0</v>
      </c>
      <c r="DE65" s="23">
        <v>0</v>
      </c>
      <c r="DF65" s="22">
        <v>0</v>
      </c>
      <c r="DG65" s="22">
        <v>0</v>
      </c>
      <c r="DH65" s="23">
        <v>0</v>
      </c>
      <c r="DI65" s="22">
        <v>0</v>
      </c>
      <c r="DJ65" s="22">
        <v>0</v>
      </c>
      <c r="DK65" s="22">
        <v>0</v>
      </c>
      <c r="DL65" s="22">
        <v>19286477.040000003</v>
      </c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36" ht="12.75" customHeight="1" x14ac:dyDescent="0.2">
      <c r="A66" s="66" t="s">
        <v>265</v>
      </c>
      <c r="B66" s="21">
        <v>3005</v>
      </c>
      <c r="C66" s="67" t="s">
        <v>251</v>
      </c>
      <c r="D66" s="23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v>0</v>
      </c>
      <c r="CJ66" s="22">
        <v>0</v>
      </c>
      <c r="CK66" s="22">
        <v>0</v>
      </c>
      <c r="CL66" s="23">
        <v>0</v>
      </c>
      <c r="CM66" s="22">
        <v>0</v>
      </c>
      <c r="CN66" s="22">
        <v>0</v>
      </c>
      <c r="CO66" s="23">
        <v>0</v>
      </c>
      <c r="CP66" s="22">
        <v>0</v>
      </c>
      <c r="CQ66" s="22">
        <v>0</v>
      </c>
      <c r="CR66" s="22">
        <v>0</v>
      </c>
      <c r="CS66" s="22">
        <v>0</v>
      </c>
      <c r="CT66" s="22">
        <v>0</v>
      </c>
      <c r="CU66" s="22">
        <v>0</v>
      </c>
      <c r="CV66" s="22">
        <v>674372.34999999893</v>
      </c>
      <c r="CW66" s="22">
        <v>0</v>
      </c>
      <c r="CX66" s="22">
        <v>0</v>
      </c>
      <c r="CY66" s="22">
        <v>0</v>
      </c>
      <c r="CZ66" s="22">
        <v>0</v>
      </c>
      <c r="DA66" s="22">
        <v>0</v>
      </c>
      <c r="DB66" s="23">
        <v>0</v>
      </c>
      <c r="DC66" s="22">
        <v>0</v>
      </c>
      <c r="DD66" s="22">
        <v>0</v>
      </c>
      <c r="DE66" s="23">
        <v>0</v>
      </c>
      <c r="DF66" s="22">
        <v>0</v>
      </c>
      <c r="DG66" s="22">
        <v>0</v>
      </c>
      <c r="DH66" s="23">
        <v>0</v>
      </c>
      <c r="DI66" s="22">
        <v>0</v>
      </c>
      <c r="DJ66" s="22">
        <v>0</v>
      </c>
      <c r="DK66" s="22">
        <v>0</v>
      </c>
      <c r="DL66" s="22">
        <v>674372.34999999893</v>
      </c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</row>
    <row r="67" spans="1:236" ht="12.75" customHeight="1" x14ac:dyDescent="0.2">
      <c r="A67" s="66" t="s">
        <v>267</v>
      </c>
      <c r="B67" s="21">
        <v>3006</v>
      </c>
      <c r="C67" s="67" t="s">
        <v>251</v>
      </c>
      <c r="D67" s="23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3828749.04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v>0</v>
      </c>
      <c r="CJ67" s="22">
        <v>0</v>
      </c>
      <c r="CK67" s="22">
        <v>0</v>
      </c>
      <c r="CL67" s="23">
        <v>0</v>
      </c>
      <c r="CM67" s="22">
        <v>0</v>
      </c>
      <c r="CN67" s="22">
        <v>0</v>
      </c>
      <c r="CO67" s="23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775602994.18949342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3">
        <v>0</v>
      </c>
      <c r="DC67" s="22">
        <v>0</v>
      </c>
      <c r="DD67" s="22">
        <v>0</v>
      </c>
      <c r="DE67" s="23">
        <v>0</v>
      </c>
      <c r="DF67" s="22">
        <v>0</v>
      </c>
      <c r="DG67" s="22">
        <v>0</v>
      </c>
      <c r="DH67" s="23">
        <v>0</v>
      </c>
      <c r="DI67" s="22">
        <v>0</v>
      </c>
      <c r="DJ67" s="22">
        <v>0</v>
      </c>
      <c r="DK67" s="22">
        <v>0</v>
      </c>
      <c r="DL67" s="22">
        <v>779431743.22949338</v>
      </c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</row>
    <row r="68" spans="1:236" ht="12.75" customHeight="1" x14ac:dyDescent="0.2">
      <c r="A68" s="66" t="s">
        <v>269</v>
      </c>
      <c r="B68" s="21">
        <v>3007</v>
      </c>
      <c r="C68" s="67" t="s">
        <v>251</v>
      </c>
      <c r="D68" s="23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-7.51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v>0</v>
      </c>
      <c r="CJ68" s="22">
        <v>0</v>
      </c>
      <c r="CK68" s="22">
        <v>0</v>
      </c>
      <c r="CL68" s="23">
        <v>0</v>
      </c>
      <c r="CM68" s="22">
        <v>0</v>
      </c>
      <c r="CN68" s="22">
        <v>0</v>
      </c>
      <c r="CO68" s="23">
        <v>0</v>
      </c>
      <c r="CP68" s="22">
        <v>0</v>
      </c>
      <c r="CQ68" s="22">
        <v>0</v>
      </c>
      <c r="CR68" s="22">
        <v>0</v>
      </c>
      <c r="CS68" s="22">
        <v>0</v>
      </c>
      <c r="CT68" s="22">
        <v>0</v>
      </c>
      <c r="CU68" s="22">
        <v>0</v>
      </c>
      <c r="CV68" s="22">
        <v>5473226.7400000012</v>
      </c>
      <c r="CW68" s="22">
        <v>0</v>
      </c>
      <c r="CX68" s="22">
        <v>0</v>
      </c>
      <c r="CY68" s="22">
        <v>0</v>
      </c>
      <c r="CZ68" s="22">
        <v>0</v>
      </c>
      <c r="DA68" s="22">
        <v>0</v>
      </c>
      <c r="DB68" s="23">
        <v>0</v>
      </c>
      <c r="DC68" s="22">
        <v>0</v>
      </c>
      <c r="DD68" s="22">
        <v>0</v>
      </c>
      <c r="DE68" s="23">
        <v>0</v>
      </c>
      <c r="DF68" s="22">
        <v>0</v>
      </c>
      <c r="DG68" s="22">
        <v>0</v>
      </c>
      <c r="DH68" s="23">
        <v>0</v>
      </c>
      <c r="DI68" s="22">
        <v>0</v>
      </c>
      <c r="DJ68" s="22">
        <v>0</v>
      </c>
      <c r="DK68" s="22">
        <v>0</v>
      </c>
      <c r="DL68" s="22">
        <v>5473219.2300000014</v>
      </c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</row>
    <row r="69" spans="1:236" ht="12.75" customHeight="1" x14ac:dyDescent="0.2">
      <c r="A69" s="66" t="s">
        <v>271</v>
      </c>
      <c r="B69" s="21">
        <v>3008</v>
      </c>
      <c r="C69" s="67" t="s">
        <v>251</v>
      </c>
      <c r="D69" s="23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v>0</v>
      </c>
      <c r="CJ69" s="22">
        <v>0</v>
      </c>
      <c r="CK69" s="22">
        <v>0</v>
      </c>
      <c r="CL69" s="23">
        <v>0</v>
      </c>
      <c r="CM69" s="22">
        <v>0</v>
      </c>
      <c r="CN69" s="22">
        <v>0</v>
      </c>
      <c r="CO69" s="23">
        <v>0</v>
      </c>
      <c r="CP69" s="22">
        <v>0</v>
      </c>
      <c r="CQ69" s="22">
        <v>0</v>
      </c>
      <c r="CR69" s="22">
        <v>0</v>
      </c>
      <c r="CS69" s="22">
        <v>0</v>
      </c>
      <c r="CT69" s="22">
        <v>0</v>
      </c>
      <c r="CU69" s="22">
        <v>0</v>
      </c>
      <c r="CV69" s="22">
        <v>2491.2600000000002</v>
      </c>
      <c r="CW69" s="22">
        <v>0</v>
      </c>
      <c r="CX69" s="22">
        <v>0</v>
      </c>
      <c r="CY69" s="22">
        <v>0</v>
      </c>
      <c r="CZ69" s="22">
        <v>0</v>
      </c>
      <c r="DA69" s="22">
        <v>0</v>
      </c>
      <c r="DB69" s="23">
        <v>0</v>
      </c>
      <c r="DC69" s="22">
        <v>0</v>
      </c>
      <c r="DD69" s="22">
        <v>0</v>
      </c>
      <c r="DE69" s="23">
        <v>0</v>
      </c>
      <c r="DF69" s="22">
        <v>0</v>
      </c>
      <c r="DG69" s="22">
        <v>0</v>
      </c>
      <c r="DH69" s="23">
        <v>0</v>
      </c>
      <c r="DI69" s="22">
        <v>0</v>
      </c>
      <c r="DJ69" s="22">
        <v>0</v>
      </c>
      <c r="DK69" s="22">
        <v>0</v>
      </c>
      <c r="DL69" s="22">
        <v>2491.2600000000002</v>
      </c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</row>
    <row r="70" spans="1:236" ht="12.75" customHeight="1" x14ac:dyDescent="0.2">
      <c r="A70" s="66" t="s">
        <v>273</v>
      </c>
      <c r="B70" s="21">
        <v>3009</v>
      </c>
      <c r="C70" s="67" t="s">
        <v>251</v>
      </c>
      <c r="D70" s="23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13119.530000000002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v>2112662.63</v>
      </c>
      <c r="CJ70" s="22">
        <v>0</v>
      </c>
      <c r="CK70" s="22">
        <v>0</v>
      </c>
      <c r="CL70" s="23">
        <v>2112662.63</v>
      </c>
      <c r="CM70" s="22">
        <v>5873.1899999999951</v>
      </c>
      <c r="CN70" s="22">
        <v>2106789.44</v>
      </c>
      <c r="CO70" s="23">
        <v>0</v>
      </c>
      <c r="CP70" s="22">
        <v>0</v>
      </c>
      <c r="CQ70" s="22">
        <v>0</v>
      </c>
      <c r="CR70" s="22">
        <v>0</v>
      </c>
      <c r="CS70" s="22">
        <v>0</v>
      </c>
      <c r="CT70" s="22">
        <v>0</v>
      </c>
      <c r="CU70" s="22">
        <v>0</v>
      </c>
      <c r="CV70" s="22">
        <v>18498882.810000006</v>
      </c>
      <c r="CW70" s="22">
        <v>0</v>
      </c>
      <c r="CX70" s="22">
        <v>0</v>
      </c>
      <c r="CY70" s="22">
        <v>0</v>
      </c>
      <c r="CZ70" s="22">
        <v>0</v>
      </c>
      <c r="DA70" s="22">
        <v>0</v>
      </c>
      <c r="DB70" s="23">
        <v>0</v>
      </c>
      <c r="DC70" s="22">
        <v>0</v>
      </c>
      <c r="DD70" s="22">
        <v>0</v>
      </c>
      <c r="DE70" s="23">
        <v>0</v>
      </c>
      <c r="DF70" s="22">
        <v>0</v>
      </c>
      <c r="DG70" s="22">
        <v>0</v>
      </c>
      <c r="DH70" s="23">
        <v>0</v>
      </c>
      <c r="DI70" s="22">
        <v>0</v>
      </c>
      <c r="DJ70" s="22">
        <v>0</v>
      </c>
      <c r="DK70" s="22">
        <v>0</v>
      </c>
      <c r="DL70" s="22">
        <v>20624664.970000003</v>
      </c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</row>
    <row r="71" spans="1:236" ht="12.75" customHeight="1" x14ac:dyDescent="0.2">
      <c r="A71" s="66" t="s">
        <v>275</v>
      </c>
      <c r="B71" s="21">
        <v>3011</v>
      </c>
      <c r="C71" s="67" t="s">
        <v>251</v>
      </c>
      <c r="D71" s="23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26445.455754999999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v>0</v>
      </c>
      <c r="CJ71" s="22">
        <v>0</v>
      </c>
      <c r="CK71" s="22">
        <v>0</v>
      </c>
      <c r="CL71" s="23">
        <v>0</v>
      </c>
      <c r="CM71" s="22">
        <v>0</v>
      </c>
      <c r="CN71" s="22">
        <v>0</v>
      </c>
      <c r="CO71" s="23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4551451.1096410006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3">
        <v>0</v>
      </c>
      <c r="DC71" s="22">
        <v>0</v>
      </c>
      <c r="DD71" s="22">
        <v>0</v>
      </c>
      <c r="DE71" s="23">
        <v>0</v>
      </c>
      <c r="DF71" s="22">
        <v>0</v>
      </c>
      <c r="DG71" s="22">
        <v>0</v>
      </c>
      <c r="DH71" s="23">
        <v>0</v>
      </c>
      <c r="DI71" s="22">
        <v>0</v>
      </c>
      <c r="DJ71" s="22">
        <v>0</v>
      </c>
      <c r="DK71" s="22">
        <v>0</v>
      </c>
      <c r="DL71" s="22">
        <v>4577896.5653960006</v>
      </c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</row>
    <row r="72" spans="1:236" ht="12.75" customHeight="1" x14ac:dyDescent="0.2">
      <c r="A72" s="66" t="s">
        <v>277</v>
      </c>
      <c r="B72" s="21">
        <v>3012</v>
      </c>
      <c r="C72" s="67" t="s">
        <v>251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450.69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v>1166883.0900000005</v>
      </c>
      <c r="CJ72" s="22">
        <v>0</v>
      </c>
      <c r="CK72" s="22">
        <v>0</v>
      </c>
      <c r="CL72" s="23">
        <v>1166883.0900000005</v>
      </c>
      <c r="CM72" s="22">
        <v>15932.66</v>
      </c>
      <c r="CN72" s="22">
        <v>1150950.4300000006</v>
      </c>
      <c r="CO72" s="23">
        <v>0</v>
      </c>
      <c r="CP72" s="22">
        <v>0</v>
      </c>
      <c r="CQ72" s="22">
        <v>0</v>
      </c>
      <c r="CR72" s="22">
        <v>0</v>
      </c>
      <c r="CS72" s="22">
        <v>0</v>
      </c>
      <c r="CT72" s="22">
        <v>0</v>
      </c>
      <c r="CU72" s="22">
        <v>0</v>
      </c>
      <c r="CV72" s="22">
        <v>130181985.19000006</v>
      </c>
      <c r="CW72" s="22">
        <v>0</v>
      </c>
      <c r="CX72" s="22">
        <v>0</v>
      </c>
      <c r="CY72" s="22">
        <v>0</v>
      </c>
      <c r="CZ72" s="22">
        <v>0</v>
      </c>
      <c r="DA72" s="22">
        <v>0</v>
      </c>
      <c r="DB72" s="23">
        <v>0</v>
      </c>
      <c r="DC72" s="22">
        <v>0</v>
      </c>
      <c r="DD72" s="22">
        <v>0</v>
      </c>
      <c r="DE72" s="23">
        <v>0</v>
      </c>
      <c r="DF72" s="22">
        <v>0</v>
      </c>
      <c r="DG72" s="22">
        <v>0</v>
      </c>
      <c r="DH72" s="23">
        <v>0</v>
      </c>
      <c r="DI72" s="22">
        <v>0</v>
      </c>
      <c r="DJ72" s="22">
        <v>0</v>
      </c>
      <c r="DK72" s="22">
        <v>0</v>
      </c>
      <c r="DL72" s="22">
        <v>131349318.97000006</v>
      </c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36" ht="12.75" customHeight="1" x14ac:dyDescent="0.2">
      <c r="A73" s="66" t="s">
        <v>279</v>
      </c>
      <c r="B73" s="21">
        <v>3015</v>
      </c>
      <c r="C73" s="67" t="s">
        <v>251</v>
      </c>
      <c r="D73" s="23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890.47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v>0</v>
      </c>
      <c r="CJ73" s="22">
        <v>0</v>
      </c>
      <c r="CK73" s="22">
        <v>0</v>
      </c>
      <c r="CL73" s="23">
        <v>0</v>
      </c>
      <c r="CM73" s="22">
        <v>0</v>
      </c>
      <c r="CN73" s="22">
        <v>0</v>
      </c>
      <c r="CO73" s="23">
        <v>0</v>
      </c>
      <c r="CP73" s="22">
        <v>0</v>
      </c>
      <c r="CQ73" s="22">
        <v>0</v>
      </c>
      <c r="CR73" s="22">
        <v>0</v>
      </c>
      <c r="CS73" s="22">
        <v>0</v>
      </c>
      <c r="CT73" s="22">
        <v>0</v>
      </c>
      <c r="CU73" s="22">
        <v>0</v>
      </c>
      <c r="CV73" s="22">
        <v>383808.89</v>
      </c>
      <c r="CW73" s="22">
        <v>0</v>
      </c>
      <c r="CX73" s="22">
        <v>0</v>
      </c>
      <c r="CY73" s="22">
        <v>0</v>
      </c>
      <c r="CZ73" s="22">
        <v>0</v>
      </c>
      <c r="DA73" s="22">
        <v>0</v>
      </c>
      <c r="DB73" s="23">
        <v>0</v>
      </c>
      <c r="DC73" s="22">
        <v>0</v>
      </c>
      <c r="DD73" s="22">
        <v>0</v>
      </c>
      <c r="DE73" s="23">
        <v>0</v>
      </c>
      <c r="DF73" s="22">
        <v>0</v>
      </c>
      <c r="DG73" s="22">
        <v>0</v>
      </c>
      <c r="DH73" s="23">
        <v>0</v>
      </c>
      <c r="DI73" s="22">
        <v>0</v>
      </c>
      <c r="DJ73" s="22">
        <v>0</v>
      </c>
      <c r="DK73" s="22">
        <v>0</v>
      </c>
      <c r="DL73" s="22">
        <v>384699.36</v>
      </c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HK73" s="17"/>
      <c r="HL73" s="17"/>
      <c r="HM73" s="17"/>
      <c r="HN73" s="17"/>
      <c r="HO73" s="17"/>
      <c r="HP73" s="17"/>
      <c r="HQ73" s="17"/>
    </row>
    <row r="74" spans="1:236" ht="12.75" customHeight="1" x14ac:dyDescent="0.2">
      <c r="A74" s="66" t="s">
        <v>281</v>
      </c>
      <c r="B74" s="21">
        <v>3016</v>
      </c>
      <c r="C74" s="67" t="s">
        <v>251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465920.68000001134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v>209724229.07999933</v>
      </c>
      <c r="CJ74" s="22">
        <v>0</v>
      </c>
      <c r="CK74" s="22">
        <v>0</v>
      </c>
      <c r="CL74" s="23">
        <v>27627988.2499993</v>
      </c>
      <c r="CM74" s="22">
        <v>-4112.38</v>
      </c>
      <c r="CN74" s="22">
        <v>27632100.629999299</v>
      </c>
      <c r="CO74" s="23">
        <v>182096240.83000001</v>
      </c>
      <c r="CP74" s="22">
        <v>48531.97</v>
      </c>
      <c r="CQ74" s="22">
        <v>182047708.86000001</v>
      </c>
      <c r="CR74" s="22">
        <v>18040.759999999991</v>
      </c>
      <c r="CS74" s="22">
        <v>0</v>
      </c>
      <c r="CT74" s="22">
        <v>0</v>
      </c>
      <c r="CU74" s="22">
        <v>0</v>
      </c>
      <c r="CV74" s="22">
        <v>691393.40999999957</v>
      </c>
      <c r="CW74" s="22">
        <v>0</v>
      </c>
      <c r="CX74" s="22">
        <v>0</v>
      </c>
      <c r="CY74" s="22">
        <v>0</v>
      </c>
      <c r="CZ74" s="22">
        <v>0</v>
      </c>
      <c r="DA74" s="22">
        <v>0</v>
      </c>
      <c r="DB74" s="23">
        <v>0</v>
      </c>
      <c r="DC74" s="22">
        <v>0</v>
      </c>
      <c r="DD74" s="22">
        <v>0</v>
      </c>
      <c r="DE74" s="23">
        <v>0</v>
      </c>
      <c r="DF74" s="22">
        <v>0</v>
      </c>
      <c r="DG74" s="22">
        <v>0</v>
      </c>
      <c r="DH74" s="23">
        <v>0</v>
      </c>
      <c r="DI74" s="22">
        <v>0</v>
      </c>
      <c r="DJ74" s="22">
        <v>0</v>
      </c>
      <c r="DK74" s="22">
        <v>0</v>
      </c>
      <c r="DL74" s="22">
        <v>210899583.92999923</v>
      </c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</row>
    <row r="75" spans="1:236" x14ac:dyDescent="0.2">
      <c r="A75" s="66" t="s">
        <v>283</v>
      </c>
      <c r="B75" s="21">
        <v>3017</v>
      </c>
      <c r="C75" s="67" t="s">
        <v>251</v>
      </c>
      <c r="D75" s="23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208106.43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v>1593418.21</v>
      </c>
      <c r="CJ75" s="22">
        <v>0</v>
      </c>
      <c r="CK75" s="22">
        <v>0</v>
      </c>
      <c r="CL75" s="23">
        <v>1593418.21</v>
      </c>
      <c r="CM75" s="22">
        <v>0</v>
      </c>
      <c r="CN75" s="22">
        <v>1593418.21</v>
      </c>
      <c r="CO75" s="23">
        <v>0</v>
      </c>
      <c r="CP75" s="22">
        <v>0</v>
      </c>
      <c r="CQ75" s="22">
        <v>0</v>
      </c>
      <c r="CR75" s="22">
        <v>0</v>
      </c>
      <c r="CS75" s="22">
        <v>0</v>
      </c>
      <c r="CT75" s="22">
        <v>0</v>
      </c>
      <c r="CU75" s="22">
        <v>0</v>
      </c>
      <c r="CV75" s="22">
        <v>12249762.399999999</v>
      </c>
      <c r="CW75" s="22">
        <v>0</v>
      </c>
      <c r="CX75" s="22">
        <v>0</v>
      </c>
      <c r="CY75" s="22">
        <v>0</v>
      </c>
      <c r="CZ75" s="22">
        <v>0</v>
      </c>
      <c r="DA75" s="22">
        <v>0</v>
      </c>
      <c r="DB75" s="23">
        <v>0</v>
      </c>
      <c r="DC75" s="22">
        <v>0</v>
      </c>
      <c r="DD75" s="22">
        <v>0</v>
      </c>
      <c r="DE75" s="23">
        <v>0</v>
      </c>
      <c r="DF75" s="22">
        <v>0</v>
      </c>
      <c r="DG75" s="22">
        <v>0</v>
      </c>
      <c r="DH75" s="23">
        <v>0</v>
      </c>
      <c r="DI75" s="22">
        <v>0</v>
      </c>
      <c r="DJ75" s="22">
        <v>0</v>
      </c>
      <c r="DK75" s="22">
        <v>0</v>
      </c>
      <c r="DL75" s="22">
        <v>14051287.039999995</v>
      </c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</row>
    <row r="76" spans="1:236" ht="12.75" customHeight="1" x14ac:dyDescent="0.2">
      <c r="A76" s="66" t="s">
        <v>285</v>
      </c>
      <c r="B76" s="21">
        <v>3018</v>
      </c>
      <c r="C76" s="67" t="s">
        <v>251</v>
      </c>
      <c r="D76" s="23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274245.27000000328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v>0</v>
      </c>
      <c r="CJ76" s="22">
        <v>0</v>
      </c>
      <c r="CK76" s="22">
        <v>0</v>
      </c>
      <c r="CL76" s="23">
        <v>0</v>
      </c>
      <c r="CM76" s="22">
        <v>0</v>
      </c>
      <c r="CN76" s="22">
        <v>0</v>
      </c>
      <c r="CO76" s="23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47649006.869999982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23">
        <v>0</v>
      </c>
      <c r="DC76" s="22">
        <v>0</v>
      </c>
      <c r="DD76" s="22">
        <v>0</v>
      </c>
      <c r="DE76" s="23">
        <v>0</v>
      </c>
      <c r="DF76" s="22">
        <v>0</v>
      </c>
      <c r="DG76" s="22">
        <v>0</v>
      </c>
      <c r="DH76" s="23">
        <v>0</v>
      </c>
      <c r="DI76" s="22">
        <v>0</v>
      </c>
      <c r="DJ76" s="22">
        <v>0</v>
      </c>
      <c r="DK76" s="22">
        <v>0</v>
      </c>
      <c r="DL76" s="22">
        <v>47923252.139999986</v>
      </c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HK76" s="17"/>
      <c r="HL76" s="17"/>
      <c r="HM76" s="17"/>
      <c r="HN76" s="17"/>
      <c r="HO76" s="17"/>
      <c r="HP76" s="17"/>
      <c r="HQ76" s="17"/>
    </row>
    <row r="77" spans="1:236" ht="12.75" customHeight="1" x14ac:dyDescent="0.2">
      <c r="A77" s="68" t="s">
        <v>287</v>
      </c>
      <c r="B77" s="56">
        <v>9000</v>
      </c>
      <c r="C77" s="67" t="s">
        <v>288</v>
      </c>
      <c r="D77" s="57">
        <v>2226254708.2771292</v>
      </c>
      <c r="E77" s="57">
        <v>109378092.54477614</v>
      </c>
      <c r="F77" s="57">
        <v>863245777.0741657</v>
      </c>
      <c r="G77" s="57">
        <v>1253630838.6581869</v>
      </c>
      <c r="H77" s="57">
        <v>192910708.378903</v>
      </c>
      <c r="I77" s="57">
        <v>9284671.1406629663</v>
      </c>
      <c r="J77" s="57">
        <v>18310.379999999481</v>
      </c>
      <c r="K77" s="57">
        <v>3193210.91</v>
      </c>
      <c r="L77" s="57">
        <v>2535396.2821490001</v>
      </c>
      <c r="M77" s="57">
        <v>15878.88</v>
      </c>
      <c r="N77" s="57">
        <v>0</v>
      </c>
      <c r="O77" s="57">
        <v>301032609.19025207</v>
      </c>
      <c r="P77" s="57">
        <v>472214.95999999996</v>
      </c>
      <c r="Q77" s="57">
        <v>101569029.92916802</v>
      </c>
      <c r="R77" s="57">
        <v>0</v>
      </c>
      <c r="S77" s="57">
        <v>0</v>
      </c>
      <c r="T77" s="57">
        <v>1768826963.9172122</v>
      </c>
      <c r="U77" s="57">
        <v>167898271.60788202</v>
      </c>
      <c r="V77" s="57">
        <v>69997187.658000097</v>
      </c>
      <c r="W77" s="57">
        <v>302702866.58999985</v>
      </c>
      <c r="X77" s="57">
        <v>23514.32</v>
      </c>
      <c r="Y77" s="57">
        <v>10125856.663148055</v>
      </c>
      <c r="Z77" s="57">
        <v>183172981.13258973</v>
      </c>
      <c r="AA77" s="57">
        <v>8705.6599999999162</v>
      </c>
      <c r="AB77" s="57">
        <v>15.63</v>
      </c>
      <c r="AC77" s="57">
        <v>7453454.6547100004</v>
      </c>
      <c r="AD77" s="57">
        <v>27806877.166885</v>
      </c>
      <c r="AE77" s="57">
        <v>0</v>
      </c>
      <c r="AF77" s="57">
        <v>982879.54000399983</v>
      </c>
      <c r="AG77" s="57">
        <v>195709186.10000002</v>
      </c>
      <c r="AH77" s="57">
        <v>147456071.48999998</v>
      </c>
      <c r="AI77" s="57">
        <v>4727168.6900000004</v>
      </c>
      <c r="AJ77" s="57">
        <v>8960597.0584580675</v>
      </c>
      <c r="AK77" s="57">
        <v>138437.02002900004</v>
      </c>
      <c r="AL77" s="57">
        <v>0</v>
      </c>
      <c r="AM77" s="57">
        <v>52483886.556250006</v>
      </c>
      <c r="AN77" s="57">
        <v>37595.699999999997</v>
      </c>
      <c r="AO77" s="57">
        <v>37202053.350000001</v>
      </c>
      <c r="AP77" s="57">
        <v>3629964.8700939999</v>
      </c>
      <c r="AQ77" s="57">
        <v>0</v>
      </c>
      <c r="AR77" s="57">
        <v>0</v>
      </c>
      <c r="AS77" s="57">
        <v>0</v>
      </c>
      <c r="AT77" s="57">
        <v>160173507.55378783</v>
      </c>
      <c r="AU77" s="57">
        <v>6479940.4363740403</v>
      </c>
      <c r="AV77" s="57">
        <v>25986622.195872061</v>
      </c>
      <c r="AW77" s="57">
        <v>0</v>
      </c>
      <c r="AX77" s="57">
        <v>3315554.3295719996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64188415.436619774</v>
      </c>
      <c r="BE77" s="57">
        <v>122</v>
      </c>
      <c r="BF77" s="57">
        <v>0</v>
      </c>
      <c r="BG77" s="57">
        <v>0</v>
      </c>
      <c r="BH77" s="57">
        <v>1429.67</v>
      </c>
      <c r="BI77" s="57">
        <v>47043594.282591075</v>
      </c>
      <c r="BJ77" s="57">
        <v>5350549.4997009998</v>
      </c>
      <c r="BK77" s="57">
        <v>0</v>
      </c>
      <c r="BL77" s="57">
        <v>12758.000001</v>
      </c>
      <c r="BM77" s="57">
        <v>1977408.4900000012</v>
      </c>
      <c r="BN77" s="57">
        <v>17359928.474593002</v>
      </c>
      <c r="BO77" s="57">
        <v>0</v>
      </c>
      <c r="BP77" s="57">
        <v>146449027.7425189</v>
      </c>
      <c r="BQ77" s="57">
        <v>25487292.649189986</v>
      </c>
      <c r="BR77" s="57">
        <v>54666886.198438995</v>
      </c>
      <c r="BS77" s="57">
        <v>1512300746.6257901</v>
      </c>
      <c r="BT77" s="57">
        <v>0</v>
      </c>
      <c r="BU77" s="57">
        <v>0</v>
      </c>
      <c r="BV77" s="57">
        <v>23873917.829606</v>
      </c>
      <c r="BW77" s="57">
        <v>1465899.42</v>
      </c>
      <c r="BX77" s="57">
        <v>0</v>
      </c>
      <c r="BY77" s="57">
        <v>55671172.149999999</v>
      </c>
      <c r="BZ77" s="57">
        <v>50253017.620000005</v>
      </c>
      <c r="CA77" s="57">
        <v>1495733225.6999998</v>
      </c>
      <c r="CB77" s="57">
        <v>8398541.5999999996</v>
      </c>
      <c r="CC77" s="57">
        <v>374482736.53000003</v>
      </c>
      <c r="CD77" s="57">
        <v>1045976.559999997</v>
      </c>
      <c r="CE77" s="57">
        <v>0</v>
      </c>
      <c r="CF77" s="57">
        <v>6430243.1899999995</v>
      </c>
      <c r="CG77" s="57">
        <v>50363622.719999999</v>
      </c>
      <c r="CH77" s="57">
        <v>139858.26047619048</v>
      </c>
      <c r="CI77" s="57">
        <v>10721890284.379463</v>
      </c>
      <c r="CJ77" s="57">
        <v>10174512.739999991</v>
      </c>
      <c r="CK77" s="57">
        <v>219405.04</v>
      </c>
      <c r="CL77" s="57">
        <v>3193542606.287991</v>
      </c>
      <c r="CM77" s="57">
        <v>36905629.200903088</v>
      </c>
      <c r="CN77" s="57">
        <v>3156636977.0870876</v>
      </c>
      <c r="CO77" s="57">
        <v>7517953760.3114719</v>
      </c>
      <c r="CP77" s="57">
        <v>90098359.342365101</v>
      </c>
      <c r="CQ77" s="57">
        <v>7427855400.9691067</v>
      </c>
      <c r="CR77" s="57">
        <v>17525302.34812177</v>
      </c>
      <c r="CS77" s="57">
        <v>170629.41</v>
      </c>
      <c r="CT77" s="57">
        <v>-25.87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7">
        <v>0</v>
      </c>
      <c r="DF77" s="57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20704869459.136242</v>
      </c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</row>
    <row r="78" spans="1:236" x14ac:dyDescent="0.2">
      <c r="A78" s="68" t="s">
        <v>290</v>
      </c>
      <c r="B78" s="56">
        <v>9001</v>
      </c>
      <c r="C78" s="67" t="s">
        <v>291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6481977.2857549787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363.48571428571427</v>
      </c>
      <c r="CI78" s="57">
        <v>224806382.85999933</v>
      </c>
      <c r="CJ78" s="57">
        <v>0</v>
      </c>
      <c r="CK78" s="57">
        <v>0</v>
      </c>
      <c r="CL78" s="57">
        <v>30688506.739999298</v>
      </c>
      <c r="CM78" s="57">
        <v>32648.099999999995</v>
      </c>
      <c r="CN78" s="57">
        <v>30655858.6399993</v>
      </c>
      <c r="CO78" s="57">
        <v>194117876.12</v>
      </c>
      <c r="CP78" s="57">
        <v>4642075.3599999994</v>
      </c>
      <c r="CQ78" s="57">
        <v>189475800.76000002</v>
      </c>
      <c r="CR78" s="57">
        <v>223958.26</v>
      </c>
      <c r="CS78" s="57">
        <v>0</v>
      </c>
      <c r="CT78" s="57">
        <v>0</v>
      </c>
      <c r="CU78" s="57">
        <v>0</v>
      </c>
      <c r="CV78" s="57">
        <v>3233166823.7242718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7">
        <v>0</v>
      </c>
      <c r="DF78" s="57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3464679505.6157403</v>
      </c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</row>
    <row r="79" spans="1:236" s="17" customFormat="1" x14ac:dyDescent="0.2">
      <c r="A79" s="68" t="s">
        <v>293</v>
      </c>
      <c r="B79" s="56">
        <v>9003</v>
      </c>
      <c r="C79" s="67" t="s">
        <v>294</v>
      </c>
      <c r="D79" s="57">
        <v>2226254708.2771292</v>
      </c>
      <c r="E79" s="57">
        <v>109378092.54477614</v>
      </c>
      <c r="F79" s="57">
        <v>863245777.0741657</v>
      </c>
      <c r="G79" s="57">
        <v>1253630838.6581869</v>
      </c>
      <c r="H79" s="57">
        <v>192910708.378903</v>
      </c>
      <c r="I79" s="57">
        <v>9284671.1406629663</v>
      </c>
      <c r="J79" s="57">
        <v>18310.379999999481</v>
      </c>
      <c r="K79" s="57">
        <v>3193210.91</v>
      </c>
      <c r="L79" s="57">
        <v>2535396.2821490001</v>
      </c>
      <c r="M79" s="57">
        <v>15878.88</v>
      </c>
      <c r="N79" s="57">
        <v>0</v>
      </c>
      <c r="O79" s="57">
        <v>301032609.19025207</v>
      </c>
      <c r="P79" s="57">
        <v>472214.95999999996</v>
      </c>
      <c r="Q79" s="57">
        <v>101569029.92916802</v>
      </c>
      <c r="R79" s="57">
        <v>0</v>
      </c>
      <c r="S79" s="57">
        <v>0</v>
      </c>
      <c r="T79" s="57">
        <v>1768826963.9172122</v>
      </c>
      <c r="U79" s="57">
        <v>167898271.60788202</v>
      </c>
      <c r="V79" s="57">
        <v>69997187.658000097</v>
      </c>
      <c r="W79" s="57">
        <v>302702866.58999985</v>
      </c>
      <c r="X79" s="57">
        <v>23514.32</v>
      </c>
      <c r="Y79" s="57">
        <v>10125856.663148055</v>
      </c>
      <c r="Z79" s="57">
        <v>183172981.13258973</v>
      </c>
      <c r="AA79" s="57">
        <v>8705.6599999999162</v>
      </c>
      <c r="AB79" s="57">
        <v>15.63</v>
      </c>
      <c r="AC79" s="57">
        <v>7453454.6547100004</v>
      </c>
      <c r="AD79" s="57">
        <v>27806877.166885</v>
      </c>
      <c r="AE79" s="57">
        <v>0</v>
      </c>
      <c r="AF79" s="57">
        <v>982879.54000399983</v>
      </c>
      <c r="AG79" s="57">
        <v>195709186.10000002</v>
      </c>
      <c r="AH79" s="57">
        <v>147456071.48999998</v>
      </c>
      <c r="AI79" s="57">
        <v>4727168.6900000004</v>
      </c>
      <c r="AJ79" s="57">
        <v>8960597.0584580675</v>
      </c>
      <c r="AK79" s="57">
        <v>138437.02002900004</v>
      </c>
      <c r="AL79" s="57">
        <v>0</v>
      </c>
      <c r="AM79" s="57">
        <v>52483886.556250006</v>
      </c>
      <c r="AN79" s="57">
        <v>37595.699999999997</v>
      </c>
      <c r="AO79" s="57">
        <v>37202053.350000001</v>
      </c>
      <c r="AP79" s="57">
        <v>3629964.8700939999</v>
      </c>
      <c r="AQ79" s="57">
        <v>0</v>
      </c>
      <c r="AR79" s="57">
        <v>0</v>
      </c>
      <c r="AS79" s="57">
        <v>0</v>
      </c>
      <c r="AT79" s="57">
        <v>160173507.55378783</v>
      </c>
      <c r="AU79" s="57">
        <v>6479940.4363740403</v>
      </c>
      <c r="AV79" s="57">
        <v>25986622.195872061</v>
      </c>
      <c r="AW79" s="57">
        <v>0</v>
      </c>
      <c r="AX79" s="57">
        <v>3315554.3295719996</v>
      </c>
      <c r="AY79" s="57">
        <v>0</v>
      </c>
      <c r="AZ79" s="57">
        <v>0</v>
      </c>
      <c r="BA79" s="57">
        <v>0</v>
      </c>
      <c r="BB79" s="57">
        <v>0</v>
      </c>
      <c r="BC79" s="57">
        <v>0</v>
      </c>
      <c r="BD79" s="57">
        <v>70670392.722374752</v>
      </c>
      <c r="BE79" s="57">
        <v>122</v>
      </c>
      <c r="BF79" s="57">
        <v>0</v>
      </c>
      <c r="BG79" s="57">
        <v>0</v>
      </c>
      <c r="BH79" s="57">
        <v>1429.67</v>
      </c>
      <c r="BI79" s="57">
        <v>47043594.282591075</v>
      </c>
      <c r="BJ79" s="57">
        <v>5350549.4997009998</v>
      </c>
      <c r="BK79" s="57">
        <v>0</v>
      </c>
      <c r="BL79" s="57">
        <v>12758.000001</v>
      </c>
      <c r="BM79" s="57">
        <v>1977408.4900000012</v>
      </c>
      <c r="BN79" s="57">
        <v>17359928.474593002</v>
      </c>
      <c r="BO79" s="57">
        <v>0</v>
      </c>
      <c r="BP79" s="57">
        <v>146449027.7425189</v>
      </c>
      <c r="BQ79" s="57">
        <v>25487292.649189986</v>
      </c>
      <c r="BR79" s="57">
        <v>54666886.198438995</v>
      </c>
      <c r="BS79" s="57">
        <v>1512300746.6257901</v>
      </c>
      <c r="BT79" s="57">
        <v>0</v>
      </c>
      <c r="BU79" s="57">
        <v>0</v>
      </c>
      <c r="BV79" s="57">
        <v>23873917.829606</v>
      </c>
      <c r="BW79" s="57">
        <v>1465899.42</v>
      </c>
      <c r="BX79" s="57">
        <v>0</v>
      </c>
      <c r="BY79" s="57">
        <v>55671172.149999999</v>
      </c>
      <c r="BZ79" s="57">
        <v>50253017.620000005</v>
      </c>
      <c r="CA79" s="57">
        <v>1495733225.6999998</v>
      </c>
      <c r="CB79" s="57">
        <v>8398541.5999999996</v>
      </c>
      <c r="CC79" s="57">
        <v>374482736.53000003</v>
      </c>
      <c r="CD79" s="57">
        <v>1045976.559999997</v>
      </c>
      <c r="CE79" s="57">
        <v>0</v>
      </c>
      <c r="CF79" s="57">
        <v>6430243.1899999995</v>
      </c>
      <c r="CG79" s="57">
        <v>50363622.719999999</v>
      </c>
      <c r="CH79" s="57">
        <v>140221.7461904762</v>
      </c>
      <c r="CI79" s="57">
        <v>10946696667.239462</v>
      </c>
      <c r="CJ79" s="57">
        <v>10174512.739999991</v>
      </c>
      <c r="CK79" s="57">
        <v>219405.04</v>
      </c>
      <c r="CL79" s="57">
        <v>3224231113.0279903</v>
      </c>
      <c r="CM79" s="57">
        <v>36938277.300903089</v>
      </c>
      <c r="CN79" s="57">
        <v>3187292835.727087</v>
      </c>
      <c r="CO79" s="57">
        <v>7712071636.4314718</v>
      </c>
      <c r="CP79" s="57">
        <v>94740434.7023651</v>
      </c>
      <c r="CQ79" s="57">
        <v>7617331201.7291069</v>
      </c>
      <c r="CR79" s="57">
        <v>17749260.608121771</v>
      </c>
      <c r="CS79" s="57">
        <v>170629.41</v>
      </c>
      <c r="CT79" s="57">
        <v>-25.87</v>
      </c>
      <c r="CU79" s="57">
        <v>0</v>
      </c>
      <c r="CV79" s="57">
        <v>3233166823.7242718</v>
      </c>
      <c r="CW79" s="57">
        <v>0</v>
      </c>
      <c r="CX79" s="57">
        <v>0</v>
      </c>
      <c r="CY79" s="57">
        <v>0</v>
      </c>
      <c r="CZ79" s="57">
        <v>0</v>
      </c>
      <c r="DA79" s="57">
        <v>0</v>
      </c>
      <c r="DB79" s="57">
        <v>0</v>
      </c>
      <c r="DC79" s="57">
        <v>0</v>
      </c>
      <c r="DD79" s="57">
        <v>0</v>
      </c>
      <c r="DE79" s="57">
        <v>0</v>
      </c>
      <c r="DF79" s="57">
        <v>0</v>
      </c>
      <c r="DG79" s="57">
        <v>0</v>
      </c>
      <c r="DH79" s="57">
        <v>0</v>
      </c>
      <c r="DI79" s="57">
        <v>0</v>
      </c>
      <c r="DJ79" s="57">
        <v>0</v>
      </c>
      <c r="DK79" s="57">
        <v>0</v>
      </c>
      <c r="DL79" s="57">
        <v>24169548964.751984</v>
      </c>
      <c r="DM79" s="3"/>
    </row>
    <row r="80" spans="1:236" s="17" customFormat="1" x14ac:dyDescent="0.2">
      <c r="A80" s="63"/>
      <c r="B80" s="63"/>
      <c r="C80" s="63"/>
      <c r="DM80" s="3"/>
    </row>
    <row r="81" spans="1:117" s="17" customFormat="1" x14ac:dyDescent="0.2">
      <c r="A81" s="63"/>
      <c r="B81" s="63"/>
      <c r="C81" s="63"/>
      <c r="DM81" s="3"/>
    </row>
    <row r="82" spans="1:117" s="17" customFormat="1" x14ac:dyDescent="0.2">
      <c r="A82" s="63"/>
      <c r="B82" s="63"/>
      <c r="C82" s="63"/>
      <c r="DM82" s="3"/>
    </row>
    <row r="83" spans="1:117" s="17" customFormat="1" x14ac:dyDescent="0.2">
      <c r="A83" s="63"/>
      <c r="B83" s="63"/>
      <c r="C83" s="63"/>
      <c r="DM83" s="3"/>
    </row>
    <row r="84" spans="1:117" s="17" customFormat="1" x14ac:dyDescent="0.2">
      <c r="A84" s="63"/>
      <c r="B84" s="63"/>
      <c r="C84" s="63"/>
      <c r="DM84" s="3"/>
    </row>
    <row r="85" spans="1:117" s="17" customFormat="1" x14ac:dyDescent="0.2">
      <c r="A85" s="63"/>
      <c r="B85" s="63"/>
      <c r="C85" s="63"/>
      <c r="DM85" s="3"/>
    </row>
    <row r="86" spans="1:117" s="17" customFormat="1" x14ac:dyDescent="0.2">
      <c r="A86" s="63"/>
      <c r="B86" s="63"/>
      <c r="C86" s="63"/>
      <c r="DM86" s="3"/>
    </row>
    <row r="87" spans="1:117" s="17" customFormat="1" x14ac:dyDescent="0.2">
      <c r="A87" s="63"/>
      <c r="B87" s="63"/>
      <c r="C87" s="63"/>
      <c r="DM87" s="3"/>
    </row>
    <row r="88" spans="1:117" s="17" customFormat="1" x14ac:dyDescent="0.2">
      <c r="A88" s="63"/>
      <c r="B88" s="63"/>
      <c r="C88" s="63"/>
      <c r="DM88" s="3"/>
    </row>
    <row r="89" spans="1:117" s="17" customFormat="1" x14ac:dyDescent="0.2">
      <c r="A89" s="63"/>
      <c r="B89" s="63"/>
      <c r="C89" s="63"/>
    </row>
    <row r="90" spans="1:117" s="17" customFormat="1" x14ac:dyDescent="0.2">
      <c r="A90" s="63"/>
      <c r="B90" s="63"/>
      <c r="C90" s="63"/>
    </row>
    <row r="91" spans="1:117" s="17" customFormat="1" x14ac:dyDescent="0.2">
      <c r="A91" s="63"/>
      <c r="B91" s="63"/>
      <c r="C91" s="63"/>
    </row>
    <row r="92" spans="1:117" s="17" customFormat="1" x14ac:dyDescent="0.2">
      <c r="A92" s="63"/>
      <c r="B92" s="63"/>
      <c r="C92" s="63"/>
    </row>
    <row r="93" spans="1:117" s="17" customFormat="1" x14ac:dyDescent="0.2">
      <c r="A93" s="63"/>
      <c r="B93" s="63"/>
      <c r="C93" s="63"/>
    </row>
    <row r="94" spans="1:117" s="17" customFormat="1" x14ac:dyDescent="0.2">
      <c r="A94" s="63"/>
      <c r="B94" s="63"/>
      <c r="C94" s="63"/>
    </row>
    <row r="95" spans="1:117" s="17" customFormat="1" x14ac:dyDescent="0.2">
      <c r="A95" s="63"/>
      <c r="B95" s="63"/>
      <c r="C95" s="63"/>
    </row>
    <row r="96" spans="1:117" s="17" customFormat="1" x14ac:dyDescent="0.2">
      <c r="A96" s="63"/>
      <c r="B96" s="63"/>
      <c r="C96" s="63"/>
    </row>
    <row r="97" spans="1:3" s="17" customFormat="1" x14ac:dyDescent="0.2">
      <c r="A97" s="63"/>
      <c r="B97" s="63"/>
      <c r="C97" s="63"/>
    </row>
    <row r="98" spans="1:3" s="17" customFormat="1" x14ac:dyDescent="0.2">
      <c r="A98" s="63"/>
      <c r="B98" s="63"/>
      <c r="C98" s="63"/>
    </row>
    <row r="99" spans="1:3" s="17" customFormat="1" x14ac:dyDescent="0.2">
      <c r="A99" s="63"/>
      <c r="B99" s="63"/>
      <c r="C99" s="63"/>
    </row>
    <row r="100" spans="1:3" s="17" customFormat="1" x14ac:dyDescent="0.2">
      <c r="A100" s="63"/>
      <c r="B100" s="63"/>
      <c r="C100" s="63"/>
    </row>
    <row r="101" spans="1:3" s="17" customFormat="1" x14ac:dyDescent="0.2">
      <c r="A101" s="63"/>
      <c r="B101" s="63"/>
      <c r="C101" s="63"/>
    </row>
    <row r="102" spans="1:3" s="17" customFormat="1" x14ac:dyDescent="0.2">
      <c r="A102" s="63"/>
      <c r="B102" s="63"/>
      <c r="C102" s="63"/>
    </row>
    <row r="103" spans="1:3" s="17" customFormat="1" x14ac:dyDescent="0.2">
      <c r="A103" s="63"/>
      <c r="B103" s="63"/>
      <c r="C103" s="63"/>
    </row>
    <row r="104" spans="1:3" s="17" customFormat="1" x14ac:dyDescent="0.2">
      <c r="A104" s="63"/>
      <c r="B104" s="63"/>
      <c r="C104" s="63"/>
    </row>
    <row r="105" spans="1:3" s="17" customFormat="1" x14ac:dyDescent="0.2">
      <c r="A105" s="63"/>
      <c r="B105" s="63"/>
      <c r="C105" s="63"/>
    </row>
    <row r="106" spans="1:3" s="17" customFormat="1" x14ac:dyDescent="0.2">
      <c r="A106" s="63"/>
      <c r="B106" s="63"/>
      <c r="C106" s="63"/>
    </row>
    <row r="107" spans="1:3" s="17" customFormat="1" x14ac:dyDescent="0.2">
      <c r="A107" s="63"/>
      <c r="B107" s="63"/>
      <c r="C107" s="63"/>
    </row>
    <row r="108" spans="1:3" s="17" customFormat="1" x14ac:dyDescent="0.2">
      <c r="A108" s="63"/>
      <c r="B108" s="63"/>
      <c r="C108" s="63"/>
    </row>
    <row r="109" spans="1:3" s="17" customFormat="1" x14ac:dyDescent="0.2">
      <c r="A109" s="63"/>
      <c r="B109" s="63"/>
      <c r="C109" s="63"/>
    </row>
    <row r="110" spans="1:3" s="17" customFormat="1" x14ac:dyDescent="0.2">
      <c r="A110" s="63"/>
      <c r="B110" s="63"/>
      <c r="C110" s="63"/>
    </row>
    <row r="111" spans="1:3" s="17" customFormat="1" x14ac:dyDescent="0.2">
      <c r="A111" s="63"/>
      <c r="B111" s="63"/>
      <c r="C111" s="63"/>
    </row>
    <row r="112" spans="1:3" s="17" customFormat="1" x14ac:dyDescent="0.2">
      <c r="A112" s="63"/>
      <c r="B112" s="63"/>
      <c r="C112" s="63"/>
    </row>
    <row r="113" spans="1:3" s="17" customFormat="1" x14ac:dyDescent="0.2">
      <c r="A113" s="63"/>
      <c r="B113" s="63"/>
      <c r="C113" s="63"/>
    </row>
    <row r="114" spans="1:3" s="17" customFormat="1" x14ac:dyDescent="0.2">
      <c r="A114" s="63"/>
      <c r="B114" s="63"/>
      <c r="C114" s="63"/>
    </row>
    <row r="115" spans="1:3" s="17" customFormat="1" x14ac:dyDescent="0.2">
      <c r="A115" s="63"/>
      <c r="B115" s="63"/>
      <c r="C115" s="63"/>
    </row>
    <row r="116" spans="1:3" s="17" customFormat="1" x14ac:dyDescent="0.2">
      <c r="A116" s="63"/>
      <c r="B116" s="63"/>
      <c r="C116" s="63"/>
    </row>
    <row r="117" spans="1:3" s="17" customFormat="1" x14ac:dyDescent="0.2">
      <c r="A117" s="63"/>
      <c r="B117" s="63"/>
      <c r="C117" s="63"/>
    </row>
    <row r="118" spans="1:3" s="17" customFormat="1" x14ac:dyDescent="0.2">
      <c r="A118" s="63"/>
      <c r="B118" s="63"/>
      <c r="C118" s="63"/>
    </row>
    <row r="119" spans="1:3" s="17" customFormat="1" x14ac:dyDescent="0.2">
      <c r="A119" s="63"/>
      <c r="B119" s="63"/>
      <c r="C119" s="63"/>
    </row>
    <row r="120" spans="1:3" s="17" customFormat="1" x14ac:dyDescent="0.2">
      <c r="A120" s="63"/>
      <c r="B120" s="63"/>
    </row>
    <row r="121" spans="1:3" s="17" customFormat="1" x14ac:dyDescent="0.2">
      <c r="A121" s="63"/>
      <c r="B121" s="63"/>
      <c r="C121" s="63"/>
    </row>
    <row r="122" spans="1:3" s="17" customFormat="1" x14ac:dyDescent="0.2">
      <c r="A122" s="63"/>
      <c r="B122" s="63"/>
      <c r="C122" s="63"/>
    </row>
    <row r="123" spans="1:3" s="17" customFormat="1" x14ac:dyDescent="0.2">
      <c r="A123" s="63"/>
      <c r="B123" s="63"/>
      <c r="C123" s="63"/>
    </row>
    <row r="124" spans="1:3" s="17" customFormat="1" x14ac:dyDescent="0.2">
      <c r="A124" s="63"/>
      <c r="B124" s="63"/>
      <c r="C124" s="63"/>
    </row>
    <row r="125" spans="1:3" s="17" customFormat="1" x14ac:dyDescent="0.2">
      <c r="A125" s="63"/>
      <c r="B125" s="63"/>
      <c r="C125" s="63"/>
    </row>
    <row r="126" spans="1:3" s="17" customFormat="1" x14ac:dyDescent="0.2">
      <c r="A126" s="63"/>
      <c r="B126" s="63"/>
      <c r="C126" s="63"/>
    </row>
    <row r="127" spans="1:3" s="17" customFormat="1" x14ac:dyDescent="0.2">
      <c r="A127" s="63"/>
      <c r="B127" s="63"/>
      <c r="C127" s="63"/>
    </row>
    <row r="128" spans="1:3" s="17" customFormat="1" x14ac:dyDescent="0.2">
      <c r="A128" s="63"/>
      <c r="B128" s="63"/>
      <c r="C128" s="63"/>
    </row>
    <row r="129" spans="1:3" s="17" customFormat="1" x14ac:dyDescent="0.2">
      <c r="A129" s="63"/>
      <c r="B129" s="63"/>
      <c r="C129" s="63"/>
    </row>
    <row r="130" spans="1:3" s="17" customFormat="1" x14ac:dyDescent="0.2">
      <c r="A130" s="63"/>
      <c r="B130" s="63"/>
      <c r="C130" s="63"/>
    </row>
    <row r="131" spans="1:3" s="17" customFormat="1" x14ac:dyDescent="0.2">
      <c r="A131" s="63"/>
      <c r="B131" s="63"/>
      <c r="C131" s="63"/>
    </row>
    <row r="132" spans="1:3" s="17" customFormat="1" x14ac:dyDescent="0.2">
      <c r="A132" s="63"/>
      <c r="B132" s="63"/>
      <c r="C132" s="63"/>
    </row>
    <row r="133" spans="1:3" s="17" customFormat="1" x14ac:dyDescent="0.2">
      <c r="A133" s="63"/>
      <c r="B133" s="63"/>
      <c r="C133" s="63"/>
    </row>
    <row r="134" spans="1:3" s="17" customFormat="1" x14ac:dyDescent="0.2">
      <c r="A134" s="63"/>
      <c r="B134" s="63"/>
      <c r="C134" s="63"/>
    </row>
    <row r="135" spans="1:3" s="17" customFormat="1" x14ac:dyDescent="0.2">
      <c r="A135" s="63"/>
      <c r="B135" s="63"/>
      <c r="C135" s="63"/>
    </row>
    <row r="136" spans="1:3" s="17" customFormat="1" x14ac:dyDescent="0.2">
      <c r="A136" s="63"/>
      <c r="B136" s="63"/>
      <c r="C136" s="63"/>
    </row>
    <row r="137" spans="1:3" s="17" customFormat="1" x14ac:dyDescent="0.2">
      <c r="A137" s="63"/>
      <c r="B137" s="63"/>
      <c r="C137" s="63"/>
    </row>
    <row r="138" spans="1:3" s="17" customFormat="1" x14ac:dyDescent="0.2">
      <c r="A138" s="63"/>
      <c r="B138" s="63"/>
      <c r="C138" s="63"/>
    </row>
    <row r="139" spans="1:3" s="17" customFormat="1" x14ac:dyDescent="0.2"/>
    <row r="140" spans="1:3" s="17" customFormat="1" x14ac:dyDescent="0.2"/>
    <row r="141" spans="1:3" s="17" customFormat="1" x14ac:dyDescent="0.2"/>
    <row r="142" spans="1:3" s="17" customFormat="1" x14ac:dyDescent="0.2"/>
    <row r="143" spans="1:3" s="17" customFormat="1" x14ac:dyDescent="0.2"/>
    <row r="144" spans="1:3" s="17" customFormat="1" x14ac:dyDescent="0.2"/>
    <row r="145" spans="1:123" s="17" customFormat="1" x14ac:dyDescent="0.2"/>
    <row r="146" spans="1:123" s="17" customFormat="1" x14ac:dyDescent="0.2">
      <c r="A146" s="63"/>
      <c r="B146" s="63"/>
      <c r="C146" s="63"/>
    </row>
    <row r="147" spans="1:123" s="17" customFormat="1" x14ac:dyDescent="0.2">
      <c r="A147" s="63"/>
      <c r="B147" s="63"/>
      <c r="C147" s="63"/>
    </row>
    <row r="148" spans="1:123" s="17" customFormat="1" x14ac:dyDescent="0.2">
      <c r="A148" s="63"/>
      <c r="B148" s="63"/>
      <c r="C148" s="63"/>
    </row>
    <row r="149" spans="1:123" s="17" customFormat="1" x14ac:dyDescent="0.2">
      <c r="A149" s="63"/>
      <c r="B149" s="63"/>
      <c r="C149" s="63"/>
    </row>
    <row r="150" spans="1:123" s="17" customFormat="1" x14ac:dyDescent="0.2">
      <c r="A150" s="63"/>
      <c r="B150" s="63"/>
      <c r="C150" s="63"/>
    </row>
    <row r="151" spans="1:123" s="17" customFormat="1" x14ac:dyDescent="0.2">
      <c r="A151" s="63"/>
      <c r="B151" s="63"/>
      <c r="C151" s="63"/>
    </row>
    <row r="152" spans="1:123" s="17" customFormat="1" x14ac:dyDescent="0.2">
      <c r="A152" s="63"/>
      <c r="B152" s="63"/>
      <c r="C152" s="63"/>
    </row>
    <row r="153" spans="1:123" s="17" customFormat="1" x14ac:dyDescent="0.2">
      <c r="A153" s="63"/>
      <c r="B153" s="63"/>
      <c r="C153" s="63"/>
    </row>
    <row r="154" spans="1:123" s="17" customFormat="1" x14ac:dyDescent="0.2">
      <c r="A154" s="63"/>
      <c r="B154" s="63"/>
      <c r="C154" s="63"/>
    </row>
    <row r="155" spans="1:123" s="17" customFormat="1" x14ac:dyDescent="0.2">
      <c r="A155" s="63"/>
      <c r="B155" s="63"/>
      <c r="C155" s="63"/>
    </row>
    <row r="156" spans="1:123" s="17" customFormat="1" x14ac:dyDescent="0.2">
      <c r="A156" s="63"/>
      <c r="B156" s="63"/>
      <c r="C156" s="63"/>
    </row>
    <row r="157" spans="1:123" s="17" customFormat="1" x14ac:dyDescent="0.2">
      <c r="A157" s="63"/>
      <c r="B157" s="63"/>
      <c r="C157" s="63"/>
    </row>
    <row r="158" spans="1:123" s="17" customFormat="1" x14ac:dyDescent="0.2">
      <c r="A158" s="63"/>
      <c r="B158" s="63"/>
      <c r="C158" s="63"/>
    </row>
    <row r="159" spans="1:123" s="17" customFormat="1" x14ac:dyDescent="0.2">
      <c r="A159" s="63"/>
      <c r="B159" s="63"/>
      <c r="C159" s="63"/>
    </row>
    <row r="160" spans="1:123" s="17" customFormat="1" x14ac:dyDescent="0.2">
      <c r="A160" s="63"/>
      <c r="B160" s="63"/>
      <c r="C160" s="63"/>
      <c r="DM160" s="3"/>
      <c r="DN160" s="3"/>
      <c r="DO160" s="3"/>
      <c r="DP160" s="3"/>
      <c r="DQ160" s="3"/>
      <c r="DR160" s="3"/>
      <c r="DS160" s="3"/>
    </row>
    <row r="161" spans="1:133" s="17" customFormat="1" x14ac:dyDescent="0.2">
      <c r="A161" s="5"/>
      <c r="B161" s="5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1C3B-D5E8-493C-B6A9-E011D284D8CE}">
  <dimension ref="A1:IB161"/>
  <sheetViews>
    <sheetView showGridLines="0" zoomScale="80" zoomScaleNormal="80" workbookViewId="0">
      <pane xSplit="3" ySplit="6" topLeftCell="D7" activePane="bottomRight" state="frozen"/>
      <selection activeCell="DC57" sqref="DC57"/>
      <selection pane="topRight" activeCell="DC57" sqref="DC57"/>
      <selection pane="bottomLeft" activeCell="DC57" sqref="DC57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16" width="18.85546875" style="3" customWidth="1"/>
    <col min="117" max="16384" width="9.140625" style="3"/>
  </cols>
  <sheetData>
    <row r="1" spans="1:225" ht="15" customHeight="1" x14ac:dyDescent="0.25">
      <c r="A1" s="1" t="s">
        <v>0</v>
      </c>
      <c r="B1" s="2"/>
      <c r="C1" s="2"/>
    </row>
    <row r="2" spans="1:225" ht="15" customHeight="1" x14ac:dyDescent="0.25">
      <c r="A2" s="1" t="s">
        <v>9</v>
      </c>
      <c r="B2" s="2"/>
      <c r="C2" s="2"/>
    </row>
    <row r="3" spans="1:225" ht="15" customHeight="1" x14ac:dyDescent="0.25">
      <c r="A3" s="4" t="s">
        <v>356</v>
      </c>
      <c r="B3" s="2"/>
      <c r="C3" s="2"/>
    </row>
    <row r="4" spans="1:225" ht="22.5" customHeight="1" x14ac:dyDescent="0.2"/>
    <row r="5" spans="1:225" ht="22.5" customHeight="1" x14ac:dyDescent="0.2">
      <c r="D5" s="10">
        <v>701</v>
      </c>
      <c r="E5" s="10">
        <v>900</v>
      </c>
      <c r="F5" s="10">
        <v>901</v>
      </c>
      <c r="G5" s="10">
        <v>902</v>
      </c>
      <c r="H5" s="10">
        <v>702</v>
      </c>
      <c r="I5" s="10">
        <v>703</v>
      </c>
      <c r="J5" s="10">
        <v>704</v>
      </c>
      <c r="K5" s="10">
        <v>705</v>
      </c>
      <c r="L5" s="10">
        <v>706</v>
      </c>
      <c r="M5" s="10">
        <v>708</v>
      </c>
      <c r="N5" s="10">
        <v>707</v>
      </c>
      <c r="O5" s="10">
        <v>710</v>
      </c>
      <c r="P5" s="10">
        <v>711</v>
      </c>
      <c r="Q5" s="10">
        <v>712</v>
      </c>
      <c r="R5" s="10">
        <v>713</v>
      </c>
      <c r="S5" s="10">
        <v>714</v>
      </c>
      <c r="T5" s="10">
        <v>715</v>
      </c>
      <c r="U5" s="10">
        <v>903</v>
      </c>
      <c r="V5" s="10">
        <v>716</v>
      </c>
      <c r="W5" s="10">
        <v>717</v>
      </c>
      <c r="X5" s="10">
        <v>718</v>
      </c>
      <c r="Y5" s="10">
        <v>719</v>
      </c>
      <c r="Z5" s="10">
        <v>720</v>
      </c>
      <c r="AA5" s="10">
        <v>721</v>
      </c>
      <c r="AB5" s="10">
        <v>722</v>
      </c>
      <c r="AC5" s="10">
        <v>723</v>
      </c>
      <c r="AD5" s="10">
        <v>724</v>
      </c>
      <c r="AE5" s="10">
        <v>725</v>
      </c>
      <c r="AF5" s="10">
        <v>726</v>
      </c>
      <c r="AG5" s="10">
        <v>727</v>
      </c>
      <c r="AH5" s="10">
        <v>728</v>
      </c>
      <c r="AI5" s="10">
        <v>729</v>
      </c>
      <c r="AJ5" s="10">
        <v>730</v>
      </c>
      <c r="AK5" s="10">
        <v>731</v>
      </c>
      <c r="AL5" s="10">
        <v>732</v>
      </c>
      <c r="AM5" s="10">
        <v>733</v>
      </c>
      <c r="AN5" s="10">
        <v>734</v>
      </c>
      <c r="AO5" s="10">
        <v>735</v>
      </c>
      <c r="AP5" s="10">
        <v>736</v>
      </c>
      <c r="AQ5" s="10">
        <v>737</v>
      </c>
      <c r="AR5" s="10">
        <v>738</v>
      </c>
      <c r="AS5" s="10">
        <v>739</v>
      </c>
      <c r="AT5" s="10">
        <v>740</v>
      </c>
      <c r="AU5" s="10">
        <v>741</v>
      </c>
      <c r="AV5" s="10">
        <v>742</v>
      </c>
      <c r="AW5" s="10">
        <v>743</v>
      </c>
      <c r="AX5" s="10">
        <v>744</v>
      </c>
      <c r="AY5" s="10">
        <v>745</v>
      </c>
      <c r="AZ5" s="10">
        <v>746</v>
      </c>
      <c r="BA5" s="10">
        <v>747</v>
      </c>
      <c r="BB5" s="10">
        <v>748</v>
      </c>
      <c r="BC5" s="10">
        <v>749</v>
      </c>
      <c r="BD5" s="10">
        <v>750</v>
      </c>
      <c r="BE5" s="10">
        <v>751</v>
      </c>
      <c r="BF5" s="10">
        <v>752</v>
      </c>
      <c r="BG5" s="10">
        <v>753</v>
      </c>
      <c r="BH5" s="10">
        <v>754</v>
      </c>
      <c r="BI5" s="10">
        <v>755</v>
      </c>
      <c r="BJ5" s="10">
        <v>756</v>
      </c>
      <c r="BK5" s="10">
        <v>757</v>
      </c>
      <c r="BL5" s="10">
        <v>758</v>
      </c>
      <c r="BM5" s="10">
        <v>759</v>
      </c>
      <c r="BN5" s="10">
        <v>760</v>
      </c>
      <c r="BO5" s="10">
        <v>761</v>
      </c>
      <c r="BP5" s="10">
        <v>765</v>
      </c>
      <c r="BQ5" s="10">
        <v>766</v>
      </c>
      <c r="BR5" s="10">
        <v>767</v>
      </c>
      <c r="BS5" s="10">
        <v>768</v>
      </c>
      <c r="BT5" s="10">
        <v>769</v>
      </c>
      <c r="BU5" s="10">
        <v>770</v>
      </c>
      <c r="BV5" s="10">
        <v>771</v>
      </c>
      <c r="BW5" s="10">
        <v>773</v>
      </c>
      <c r="BX5" s="10">
        <v>774</v>
      </c>
      <c r="BY5" s="10">
        <v>775</v>
      </c>
      <c r="BZ5" s="10">
        <v>776</v>
      </c>
      <c r="CA5" s="10">
        <v>777</v>
      </c>
      <c r="CB5" s="10">
        <v>778</v>
      </c>
      <c r="CC5" s="10">
        <v>779</v>
      </c>
      <c r="CD5" s="10">
        <v>780</v>
      </c>
      <c r="CE5" s="10">
        <v>781</v>
      </c>
      <c r="CF5" s="10">
        <v>782</v>
      </c>
      <c r="CG5" s="10">
        <v>783</v>
      </c>
      <c r="CH5" s="10">
        <v>784</v>
      </c>
      <c r="CI5" s="10">
        <v>785</v>
      </c>
      <c r="CJ5" s="10">
        <v>904</v>
      </c>
      <c r="CK5" s="10">
        <v>905</v>
      </c>
      <c r="CL5" s="10">
        <v>906</v>
      </c>
      <c r="CM5" s="10">
        <v>90601</v>
      </c>
      <c r="CN5" s="10">
        <v>90602</v>
      </c>
      <c r="CO5" s="10">
        <v>907</v>
      </c>
      <c r="CP5" s="10">
        <v>90701</v>
      </c>
      <c r="CQ5" s="10">
        <v>90702</v>
      </c>
      <c r="CR5" s="10">
        <v>786</v>
      </c>
      <c r="CS5" s="10">
        <v>789</v>
      </c>
      <c r="CT5" s="10">
        <v>798</v>
      </c>
      <c r="CU5" s="10">
        <v>790</v>
      </c>
      <c r="CV5" s="10">
        <v>791</v>
      </c>
      <c r="CW5" s="10">
        <v>792</v>
      </c>
      <c r="CX5" s="10">
        <v>793</v>
      </c>
      <c r="CY5" s="10">
        <v>794</v>
      </c>
      <c r="CZ5" s="10">
        <v>795</v>
      </c>
      <c r="DA5" s="10">
        <v>796</v>
      </c>
      <c r="DB5" s="10">
        <v>797</v>
      </c>
      <c r="DC5" s="10">
        <v>908</v>
      </c>
      <c r="DD5" s="10">
        <v>909</v>
      </c>
      <c r="DE5" s="10">
        <v>910</v>
      </c>
      <c r="DF5" s="10">
        <v>91001</v>
      </c>
      <c r="DG5" s="10">
        <v>91002</v>
      </c>
      <c r="DH5" s="10">
        <v>911</v>
      </c>
      <c r="DI5" s="10">
        <v>91101</v>
      </c>
      <c r="DJ5" s="10">
        <v>91102</v>
      </c>
      <c r="DK5" s="10">
        <v>799</v>
      </c>
      <c r="DL5" s="5"/>
    </row>
    <row r="6" spans="1:225" ht="80.099999999999994" customHeight="1" x14ac:dyDescent="0.2">
      <c r="A6" s="65" t="s">
        <v>141</v>
      </c>
      <c r="B6" s="65" t="s">
        <v>142</v>
      </c>
      <c r="C6" s="65" t="s">
        <v>143</v>
      </c>
      <c r="D6" s="72" t="s">
        <v>44</v>
      </c>
      <c r="E6" s="72" t="s">
        <v>45</v>
      </c>
      <c r="F6" s="72" t="s">
        <v>46</v>
      </c>
      <c r="G6" s="72" t="s">
        <v>47</v>
      </c>
      <c r="H6" s="72" t="s">
        <v>110</v>
      </c>
      <c r="I6" s="72" t="s">
        <v>48</v>
      </c>
      <c r="J6" s="72" t="s">
        <v>14</v>
      </c>
      <c r="K6" s="72" t="s">
        <v>105</v>
      </c>
      <c r="L6" s="72" t="s">
        <v>106</v>
      </c>
      <c r="M6" s="72" t="s">
        <v>107</v>
      </c>
      <c r="N6" s="72" t="s">
        <v>98</v>
      </c>
      <c r="O6" s="72" t="s">
        <v>41</v>
      </c>
      <c r="P6" s="72" t="s">
        <v>42</v>
      </c>
      <c r="Q6" s="72" t="s">
        <v>37</v>
      </c>
      <c r="R6" s="72" t="s">
        <v>312</v>
      </c>
      <c r="S6" s="72" t="s">
        <v>74</v>
      </c>
      <c r="T6" s="72" t="s">
        <v>75</v>
      </c>
      <c r="U6" s="72" t="s">
        <v>76</v>
      </c>
      <c r="V6" s="72" t="s">
        <v>77</v>
      </c>
      <c r="W6" s="72" t="s">
        <v>30</v>
      </c>
      <c r="X6" s="72" t="s">
        <v>15</v>
      </c>
      <c r="Y6" s="72" t="s">
        <v>83</v>
      </c>
      <c r="Z6" s="72" t="s">
        <v>84</v>
      </c>
      <c r="AA6" s="72" t="s">
        <v>85</v>
      </c>
      <c r="AB6" s="72" t="s">
        <v>86</v>
      </c>
      <c r="AC6" s="72" t="s">
        <v>56</v>
      </c>
      <c r="AD6" s="72" t="s">
        <v>57</v>
      </c>
      <c r="AE6" s="72" t="s">
        <v>87</v>
      </c>
      <c r="AF6" s="72" t="s">
        <v>88</v>
      </c>
      <c r="AG6" s="72" t="s">
        <v>35</v>
      </c>
      <c r="AH6" s="72" t="s">
        <v>79</v>
      </c>
      <c r="AI6" s="72" t="s">
        <v>16</v>
      </c>
      <c r="AJ6" s="72" t="s">
        <v>313</v>
      </c>
      <c r="AK6" s="72" t="s">
        <v>90</v>
      </c>
      <c r="AL6" s="72" t="s">
        <v>91</v>
      </c>
      <c r="AM6" s="72" t="s">
        <v>92</v>
      </c>
      <c r="AN6" s="72" t="s">
        <v>93</v>
      </c>
      <c r="AO6" s="72" t="s">
        <v>81</v>
      </c>
      <c r="AP6" s="72" t="s">
        <v>108</v>
      </c>
      <c r="AQ6" s="72" t="s">
        <v>31</v>
      </c>
      <c r="AR6" s="72" t="s">
        <v>38</v>
      </c>
      <c r="AS6" s="72" t="s">
        <v>39</v>
      </c>
      <c r="AT6" s="72" t="s">
        <v>49</v>
      </c>
      <c r="AU6" s="72" t="s">
        <v>50</v>
      </c>
      <c r="AV6" s="72" t="s">
        <v>51</v>
      </c>
      <c r="AW6" s="72" t="s">
        <v>52</v>
      </c>
      <c r="AX6" s="72" t="s">
        <v>53</v>
      </c>
      <c r="AY6" s="72" t="s">
        <v>99</v>
      </c>
      <c r="AZ6" s="72" t="s">
        <v>100</v>
      </c>
      <c r="BA6" s="72" t="s">
        <v>101</v>
      </c>
      <c r="BB6" s="72" t="s">
        <v>111</v>
      </c>
      <c r="BC6" s="72" t="s">
        <v>112</v>
      </c>
      <c r="BD6" s="72" t="s">
        <v>17</v>
      </c>
      <c r="BE6" s="72" t="s">
        <v>18</v>
      </c>
      <c r="BF6" s="72" t="s">
        <v>113</v>
      </c>
      <c r="BG6" s="72" t="s">
        <v>114</v>
      </c>
      <c r="BH6" s="72" t="s">
        <v>115</v>
      </c>
      <c r="BI6" s="72" t="s">
        <v>102</v>
      </c>
      <c r="BJ6" s="72" t="s">
        <v>103</v>
      </c>
      <c r="BK6" s="72" t="s">
        <v>116</v>
      </c>
      <c r="BL6" s="72" t="s">
        <v>117</v>
      </c>
      <c r="BM6" s="72" t="s">
        <v>118</v>
      </c>
      <c r="BN6" s="72" t="s">
        <v>120</v>
      </c>
      <c r="BO6" s="72" t="s">
        <v>54</v>
      </c>
      <c r="BP6" s="72" t="s">
        <v>58</v>
      </c>
      <c r="BQ6" s="72" t="s">
        <v>59</v>
      </c>
      <c r="BR6" s="72" t="s">
        <v>60</v>
      </c>
      <c r="BS6" s="72" t="s">
        <v>61</v>
      </c>
      <c r="BT6" s="72" t="s">
        <v>94</v>
      </c>
      <c r="BU6" s="72" t="s">
        <v>314</v>
      </c>
      <c r="BV6" s="72" t="s">
        <v>96</v>
      </c>
      <c r="BW6" s="72" t="s">
        <v>62</v>
      </c>
      <c r="BX6" s="72" t="s">
        <v>63</v>
      </c>
      <c r="BY6" s="72" t="s">
        <v>64</v>
      </c>
      <c r="BZ6" s="72" t="s">
        <v>65</v>
      </c>
      <c r="CA6" s="72" t="s">
        <v>66</v>
      </c>
      <c r="CB6" s="72" t="s">
        <v>67</v>
      </c>
      <c r="CC6" s="72" t="s">
        <v>68</v>
      </c>
      <c r="CD6" s="72" t="s">
        <v>69</v>
      </c>
      <c r="CE6" s="72" t="s">
        <v>70</v>
      </c>
      <c r="CF6" s="72" t="s">
        <v>71</v>
      </c>
      <c r="CG6" s="72" t="s">
        <v>72</v>
      </c>
      <c r="CH6" s="72" t="s">
        <v>20</v>
      </c>
      <c r="CI6" s="72" t="s">
        <v>21</v>
      </c>
      <c r="CJ6" s="72" t="s">
        <v>22</v>
      </c>
      <c r="CK6" s="72" t="s">
        <v>23</v>
      </c>
      <c r="CL6" s="72" t="s">
        <v>24</v>
      </c>
      <c r="CM6" s="72" t="s">
        <v>25</v>
      </c>
      <c r="CN6" s="72" t="s">
        <v>26</v>
      </c>
      <c r="CO6" s="72" t="s">
        <v>27</v>
      </c>
      <c r="CP6" s="72" t="s">
        <v>25</v>
      </c>
      <c r="CQ6" s="72" t="s">
        <v>26</v>
      </c>
      <c r="CR6" s="72" t="s">
        <v>28</v>
      </c>
      <c r="CS6" s="72" t="s">
        <v>122</v>
      </c>
      <c r="CT6" s="72" t="s">
        <v>123</v>
      </c>
      <c r="CU6" s="72" t="s">
        <v>125</v>
      </c>
      <c r="CV6" s="72" t="s">
        <v>126</v>
      </c>
      <c r="CW6" s="72" t="s">
        <v>127</v>
      </c>
      <c r="CX6" s="72" t="s">
        <v>128</v>
      </c>
      <c r="CY6" s="72" t="s">
        <v>129</v>
      </c>
      <c r="CZ6" s="72" t="s">
        <v>130</v>
      </c>
      <c r="DA6" s="72" t="s">
        <v>20</v>
      </c>
      <c r="DB6" s="72" t="s">
        <v>21</v>
      </c>
      <c r="DC6" s="72" t="s">
        <v>22</v>
      </c>
      <c r="DD6" s="72" t="s">
        <v>23</v>
      </c>
      <c r="DE6" s="72" t="s">
        <v>24</v>
      </c>
      <c r="DF6" s="72" t="s">
        <v>25</v>
      </c>
      <c r="DG6" s="72" t="s">
        <v>26</v>
      </c>
      <c r="DH6" s="72" t="s">
        <v>27</v>
      </c>
      <c r="DI6" s="72" t="s">
        <v>25</v>
      </c>
      <c r="DJ6" s="72" t="s">
        <v>26</v>
      </c>
      <c r="DK6" s="72" t="s">
        <v>131</v>
      </c>
      <c r="DL6" s="71" t="s">
        <v>355</v>
      </c>
    </row>
    <row r="7" spans="1:225" ht="12.75" customHeight="1" x14ac:dyDescent="0.2">
      <c r="A7" s="66" t="s">
        <v>145</v>
      </c>
      <c r="B7" s="21">
        <v>1001</v>
      </c>
      <c r="C7" s="67" t="s">
        <v>146</v>
      </c>
      <c r="D7" s="23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40450.9</v>
      </c>
      <c r="K7" s="22">
        <v>0</v>
      </c>
      <c r="L7" s="22">
        <v>0</v>
      </c>
      <c r="M7" s="22">
        <v>0</v>
      </c>
      <c r="N7" s="22">
        <v>0</v>
      </c>
      <c r="O7" s="22">
        <v>464371.03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3632366.13</v>
      </c>
      <c r="Z7" s="22">
        <v>34422477.740000002</v>
      </c>
      <c r="AA7" s="22">
        <v>0</v>
      </c>
      <c r="AB7" s="22">
        <v>2306427.5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8759562.7400000002</v>
      </c>
      <c r="AN7" s="22">
        <v>0</v>
      </c>
      <c r="AO7" s="22">
        <v>0</v>
      </c>
      <c r="AP7" s="22">
        <v>145.27000000000001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2971941.8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3254033.52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3">
        <v>0</v>
      </c>
      <c r="CJ7" s="22">
        <v>0</v>
      </c>
      <c r="CK7" s="22">
        <v>0</v>
      </c>
      <c r="CL7" s="23">
        <v>0</v>
      </c>
      <c r="CM7" s="22">
        <v>0</v>
      </c>
      <c r="CN7" s="22">
        <v>0</v>
      </c>
      <c r="CO7" s="23">
        <v>0</v>
      </c>
      <c r="CP7" s="22">
        <v>0</v>
      </c>
      <c r="CQ7" s="22">
        <v>0</v>
      </c>
      <c r="CR7" s="22">
        <v>0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0</v>
      </c>
      <c r="CY7" s="22">
        <v>0</v>
      </c>
      <c r="CZ7" s="22">
        <v>0</v>
      </c>
      <c r="DA7" s="22">
        <v>0</v>
      </c>
      <c r="DB7" s="23">
        <v>0</v>
      </c>
      <c r="DC7" s="22">
        <v>0</v>
      </c>
      <c r="DD7" s="22">
        <v>0</v>
      </c>
      <c r="DE7" s="23">
        <v>0</v>
      </c>
      <c r="DF7" s="22">
        <v>0</v>
      </c>
      <c r="DG7" s="22">
        <v>0</v>
      </c>
      <c r="DH7" s="23">
        <v>0</v>
      </c>
      <c r="DI7" s="22">
        <v>0</v>
      </c>
      <c r="DJ7" s="22">
        <v>0</v>
      </c>
      <c r="DK7" s="22">
        <v>0</v>
      </c>
      <c r="DL7" s="22">
        <v>55851776.63000001</v>
      </c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 ht="12.75" customHeight="1" x14ac:dyDescent="0.2">
      <c r="A8" s="66" t="s">
        <v>148</v>
      </c>
      <c r="B8" s="21">
        <v>1003</v>
      </c>
      <c r="C8" s="67" t="s">
        <v>146</v>
      </c>
      <c r="D8" s="23">
        <v>510226851.43999994</v>
      </c>
      <c r="E8" s="22">
        <v>123549424.27</v>
      </c>
      <c r="F8" s="22">
        <v>228869341.31999999</v>
      </c>
      <c r="G8" s="22">
        <v>157808085.84999999</v>
      </c>
      <c r="H8" s="22">
        <v>11625078.17</v>
      </c>
      <c r="I8" s="22">
        <v>198662365.83996311</v>
      </c>
      <c r="J8" s="22">
        <v>5387970.7300000004</v>
      </c>
      <c r="K8" s="22">
        <v>0</v>
      </c>
      <c r="L8" s="22">
        <v>0</v>
      </c>
      <c r="M8" s="22">
        <v>0</v>
      </c>
      <c r="N8" s="22">
        <v>0</v>
      </c>
      <c r="O8" s="22">
        <v>33876848.909999996</v>
      </c>
      <c r="P8" s="22">
        <v>0</v>
      </c>
      <c r="Q8" s="22">
        <v>14097306.42</v>
      </c>
      <c r="R8" s="22">
        <v>0</v>
      </c>
      <c r="S8" s="22">
        <v>0</v>
      </c>
      <c r="T8" s="22">
        <v>316534418.27999997</v>
      </c>
      <c r="U8" s="22">
        <v>0</v>
      </c>
      <c r="V8" s="22">
        <v>122580818.59999999</v>
      </c>
      <c r="W8" s="22">
        <v>360181727.88999999</v>
      </c>
      <c r="X8" s="22">
        <v>95361.53</v>
      </c>
      <c r="Y8" s="22">
        <v>12268775.43</v>
      </c>
      <c r="Z8" s="22">
        <v>9245936.0600000005</v>
      </c>
      <c r="AA8" s="22">
        <v>20406.18</v>
      </c>
      <c r="AB8" s="22">
        <v>0</v>
      </c>
      <c r="AC8" s="22">
        <v>4256277.5199999996</v>
      </c>
      <c r="AD8" s="22">
        <v>1796399.36</v>
      </c>
      <c r="AE8" s="22">
        <v>0</v>
      </c>
      <c r="AF8" s="22">
        <v>4539260.8</v>
      </c>
      <c r="AG8" s="22">
        <v>441175.11</v>
      </c>
      <c r="AH8" s="22">
        <v>912862.1</v>
      </c>
      <c r="AI8" s="22">
        <v>0</v>
      </c>
      <c r="AJ8" s="22">
        <v>121609.41</v>
      </c>
      <c r="AK8" s="22">
        <v>159928.62</v>
      </c>
      <c r="AL8" s="22">
        <v>0</v>
      </c>
      <c r="AM8" s="22">
        <v>17623810.010000002</v>
      </c>
      <c r="AN8" s="22">
        <v>0</v>
      </c>
      <c r="AO8" s="22">
        <v>0</v>
      </c>
      <c r="AP8" s="22">
        <v>1385274.73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52340212.439999998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12805298.529999999</v>
      </c>
      <c r="BN8" s="22">
        <v>420749.23</v>
      </c>
      <c r="BO8" s="22">
        <v>0</v>
      </c>
      <c r="BP8" s="22">
        <v>47271742.810000002</v>
      </c>
      <c r="BQ8" s="22">
        <v>789364.97</v>
      </c>
      <c r="BR8" s="22">
        <v>1727405.43</v>
      </c>
      <c r="BS8" s="22">
        <v>24537283.260000002</v>
      </c>
      <c r="BT8" s="22">
        <v>0</v>
      </c>
      <c r="BU8" s="22">
        <v>0</v>
      </c>
      <c r="BV8" s="22">
        <v>18255599.170000002</v>
      </c>
      <c r="BW8" s="22">
        <v>2371.9499999999998</v>
      </c>
      <c r="BX8" s="22">
        <v>0</v>
      </c>
      <c r="BY8" s="22">
        <v>0</v>
      </c>
      <c r="BZ8" s="22">
        <v>149239.5</v>
      </c>
      <c r="CA8" s="22">
        <v>92145219.310000002</v>
      </c>
      <c r="CB8" s="22">
        <v>0</v>
      </c>
      <c r="CC8" s="22">
        <v>2526833.36</v>
      </c>
      <c r="CD8" s="22">
        <v>174565.16</v>
      </c>
      <c r="CE8" s="22">
        <v>0</v>
      </c>
      <c r="CF8" s="22">
        <v>153090</v>
      </c>
      <c r="CG8" s="22">
        <v>0</v>
      </c>
      <c r="CH8" s="22">
        <v>2428667.16</v>
      </c>
      <c r="CI8" s="23">
        <v>579981470.89000058</v>
      </c>
      <c r="CJ8" s="22">
        <v>0</v>
      </c>
      <c r="CK8" s="22">
        <v>283118.52999999881</v>
      </c>
      <c r="CL8" s="23">
        <v>244910827.6900005</v>
      </c>
      <c r="CM8" s="22">
        <v>2702570.3899999997</v>
      </c>
      <c r="CN8" s="22">
        <v>242208257.30000052</v>
      </c>
      <c r="CO8" s="23">
        <v>334787524.67000002</v>
      </c>
      <c r="CP8" s="22">
        <v>135030186.05000001</v>
      </c>
      <c r="CQ8" s="22">
        <v>199757338.62</v>
      </c>
      <c r="CR8" s="22">
        <v>8806883.6100000031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0</v>
      </c>
      <c r="CY8" s="22">
        <v>0</v>
      </c>
      <c r="CZ8" s="22">
        <v>0</v>
      </c>
      <c r="DA8" s="22">
        <v>0</v>
      </c>
      <c r="DB8" s="23">
        <v>0</v>
      </c>
      <c r="DC8" s="22">
        <v>0</v>
      </c>
      <c r="DD8" s="22">
        <v>0</v>
      </c>
      <c r="DE8" s="23">
        <v>0</v>
      </c>
      <c r="DF8" s="22">
        <v>0</v>
      </c>
      <c r="DG8" s="22">
        <v>0</v>
      </c>
      <c r="DH8" s="23">
        <v>0</v>
      </c>
      <c r="DI8" s="22">
        <v>0</v>
      </c>
      <c r="DJ8" s="22">
        <v>0</v>
      </c>
      <c r="DK8" s="22">
        <v>0</v>
      </c>
      <c r="DL8" s="22">
        <v>2470556459.9199634</v>
      </c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 ht="12.75" customHeight="1" x14ac:dyDescent="0.2">
      <c r="A9" s="66" t="s">
        <v>150</v>
      </c>
      <c r="B9" s="21">
        <v>1004</v>
      </c>
      <c r="C9" s="67" t="s">
        <v>146</v>
      </c>
      <c r="D9" s="23">
        <v>1064596689.7840003</v>
      </c>
      <c r="E9" s="22">
        <v>300766141.88000005</v>
      </c>
      <c r="F9" s="22">
        <v>570663367.84700012</v>
      </c>
      <c r="G9" s="22">
        <v>193167180.05700001</v>
      </c>
      <c r="H9" s="22">
        <v>16075124.319999995</v>
      </c>
      <c r="I9" s="22">
        <v>129657756.89000005</v>
      </c>
      <c r="J9" s="22">
        <v>999013.25</v>
      </c>
      <c r="K9" s="22">
        <v>0</v>
      </c>
      <c r="L9" s="22">
        <v>0</v>
      </c>
      <c r="M9" s="22">
        <v>0</v>
      </c>
      <c r="N9" s="22">
        <v>0</v>
      </c>
      <c r="O9" s="22">
        <v>56979330.919999994</v>
      </c>
      <c r="P9" s="22">
        <v>0</v>
      </c>
      <c r="Q9" s="22">
        <v>27232247.109999996</v>
      </c>
      <c r="R9" s="22">
        <v>0</v>
      </c>
      <c r="S9" s="22">
        <v>0</v>
      </c>
      <c r="T9" s="22">
        <v>1603780086.7299998</v>
      </c>
      <c r="U9" s="22">
        <v>13047941.07</v>
      </c>
      <c r="V9" s="22">
        <v>477271006.70000005</v>
      </c>
      <c r="W9" s="22">
        <v>1299667123.5800004</v>
      </c>
      <c r="X9" s="22">
        <v>1854631.8199999998</v>
      </c>
      <c r="Y9" s="22">
        <v>27051468.849999994</v>
      </c>
      <c r="Z9" s="22">
        <v>10089774.27</v>
      </c>
      <c r="AA9" s="22">
        <v>63404.259999999995</v>
      </c>
      <c r="AB9" s="22">
        <v>0</v>
      </c>
      <c r="AC9" s="22">
        <v>2034368.96</v>
      </c>
      <c r="AD9" s="22">
        <v>22904604.509999998</v>
      </c>
      <c r="AE9" s="22">
        <v>0</v>
      </c>
      <c r="AF9" s="22">
        <v>17845502.969999999</v>
      </c>
      <c r="AG9" s="22">
        <v>2291007.9300000002</v>
      </c>
      <c r="AH9" s="22">
        <v>1422746.3599999999</v>
      </c>
      <c r="AI9" s="22">
        <v>5970816.46</v>
      </c>
      <c r="AJ9" s="22">
        <v>587093.16999999993</v>
      </c>
      <c r="AK9" s="22">
        <v>123832.77</v>
      </c>
      <c r="AL9" s="22">
        <v>0</v>
      </c>
      <c r="AM9" s="22">
        <v>4044016.2399999998</v>
      </c>
      <c r="AN9" s="22">
        <v>63800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62207710.339999996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4523368.08</v>
      </c>
      <c r="BN9" s="22">
        <v>666827.64999999979</v>
      </c>
      <c r="BO9" s="22">
        <v>0</v>
      </c>
      <c r="BP9" s="22">
        <v>177333292.88999999</v>
      </c>
      <c r="BQ9" s="22">
        <v>1513962.9399999997</v>
      </c>
      <c r="BR9" s="22">
        <v>4027409.7099999995</v>
      </c>
      <c r="BS9" s="22">
        <v>40910914.390000008</v>
      </c>
      <c r="BT9" s="22">
        <v>0</v>
      </c>
      <c r="BU9" s="22">
        <v>0</v>
      </c>
      <c r="BV9" s="22">
        <v>20297047.5</v>
      </c>
      <c r="BW9" s="22">
        <v>0</v>
      </c>
      <c r="BX9" s="22">
        <v>0</v>
      </c>
      <c r="BY9" s="22">
        <v>0</v>
      </c>
      <c r="BZ9" s="22">
        <v>371486.97000000003</v>
      </c>
      <c r="CA9" s="22">
        <v>38907349.630000003</v>
      </c>
      <c r="CB9" s="22">
        <v>0</v>
      </c>
      <c r="CC9" s="22">
        <v>506213.79</v>
      </c>
      <c r="CD9" s="22">
        <v>0</v>
      </c>
      <c r="CE9" s="22">
        <v>0</v>
      </c>
      <c r="CF9" s="22">
        <v>0</v>
      </c>
      <c r="CG9" s="22">
        <v>6800.98</v>
      </c>
      <c r="CH9" s="22">
        <v>0</v>
      </c>
      <c r="CI9" s="23">
        <v>9521848305.5610561</v>
      </c>
      <c r="CJ9" s="22">
        <v>0</v>
      </c>
      <c r="CK9" s="22">
        <v>3200726.2699999991</v>
      </c>
      <c r="CL9" s="23">
        <v>2476155512.3104792</v>
      </c>
      <c r="CM9" s="22">
        <v>389475893.42999864</v>
      </c>
      <c r="CN9" s="22">
        <v>2086679618.8804808</v>
      </c>
      <c r="CO9" s="23">
        <v>7042492066.9805775</v>
      </c>
      <c r="CP9" s="22">
        <v>1492643098.5600014</v>
      </c>
      <c r="CQ9" s="22">
        <v>5549848968.4205761</v>
      </c>
      <c r="CR9" s="22">
        <v>27780183.969999999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3">
        <v>0</v>
      </c>
      <c r="DC9" s="22">
        <v>0</v>
      </c>
      <c r="DD9" s="22">
        <v>0</v>
      </c>
      <c r="DE9" s="23">
        <v>0</v>
      </c>
      <c r="DF9" s="22">
        <v>0</v>
      </c>
      <c r="DG9" s="22">
        <v>0</v>
      </c>
      <c r="DH9" s="23">
        <v>0</v>
      </c>
      <c r="DI9" s="22">
        <v>0</v>
      </c>
      <c r="DJ9" s="22">
        <v>0</v>
      </c>
      <c r="DK9" s="22">
        <v>0</v>
      </c>
      <c r="DL9" s="22">
        <v>14686554263.325056</v>
      </c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 ht="12.75" customHeight="1" x14ac:dyDescent="0.2">
      <c r="A10" s="66" t="s">
        <v>152</v>
      </c>
      <c r="B10" s="21">
        <v>1005</v>
      </c>
      <c r="C10" s="67" t="s">
        <v>146</v>
      </c>
      <c r="D10" s="23">
        <v>1391319772.0100012</v>
      </c>
      <c r="E10" s="22">
        <v>296459702</v>
      </c>
      <c r="F10" s="22">
        <v>464712686.62000102</v>
      </c>
      <c r="G10" s="22">
        <v>630147383.38999999</v>
      </c>
      <c r="H10" s="22">
        <v>26496982.649999999</v>
      </c>
      <c r="I10" s="22">
        <v>124272838.86999699</v>
      </c>
      <c r="J10" s="22">
        <v>9368085.7599999998</v>
      </c>
      <c r="K10" s="22">
        <v>46000</v>
      </c>
      <c r="L10" s="22">
        <v>0</v>
      </c>
      <c r="M10" s="22">
        <v>0</v>
      </c>
      <c r="N10" s="22">
        <v>0</v>
      </c>
      <c r="O10" s="22">
        <v>158287846.97999901</v>
      </c>
      <c r="P10" s="22">
        <v>22073.34</v>
      </c>
      <c r="Q10" s="22">
        <v>106154837.25</v>
      </c>
      <c r="R10" s="22">
        <v>0</v>
      </c>
      <c r="S10" s="22">
        <v>0</v>
      </c>
      <c r="T10" s="22">
        <v>1309713126.1300299</v>
      </c>
      <c r="U10" s="22">
        <v>48964855.149999999</v>
      </c>
      <c r="V10" s="22">
        <v>429129620.77998197</v>
      </c>
      <c r="W10" s="22">
        <v>2060572703.6199701</v>
      </c>
      <c r="X10" s="22">
        <v>11816277.510000199</v>
      </c>
      <c r="Y10" s="22">
        <v>86437361.300000012</v>
      </c>
      <c r="Z10" s="22">
        <v>161673317.59992501</v>
      </c>
      <c r="AA10" s="22">
        <v>251398.1</v>
      </c>
      <c r="AB10" s="22">
        <v>0</v>
      </c>
      <c r="AC10" s="22">
        <v>17866907.610001903</v>
      </c>
      <c r="AD10" s="22">
        <v>42034462.609995201</v>
      </c>
      <c r="AE10" s="22">
        <v>110000</v>
      </c>
      <c r="AF10" s="22">
        <v>15182179.65</v>
      </c>
      <c r="AG10" s="22">
        <v>21838203.899999999</v>
      </c>
      <c r="AH10" s="22">
        <v>16871838.690000001</v>
      </c>
      <c r="AI10" s="22">
        <v>8009306.5899999999</v>
      </c>
      <c r="AJ10" s="22">
        <v>2725360.31</v>
      </c>
      <c r="AK10" s="22">
        <v>527416.12000000104</v>
      </c>
      <c r="AL10" s="22">
        <v>0</v>
      </c>
      <c r="AM10" s="22">
        <v>40948592.2999999</v>
      </c>
      <c r="AN10" s="22">
        <v>1057833.3600000001</v>
      </c>
      <c r="AO10" s="22">
        <v>0</v>
      </c>
      <c r="AP10" s="22">
        <v>2324686.01000001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137652286.210008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1865428.04</v>
      </c>
      <c r="BK10" s="22">
        <v>0</v>
      </c>
      <c r="BL10" s="22">
        <v>0</v>
      </c>
      <c r="BM10" s="22">
        <v>2954596.0899999798</v>
      </c>
      <c r="BN10" s="22">
        <v>35677220.959995396</v>
      </c>
      <c r="BO10" s="22">
        <v>0</v>
      </c>
      <c r="BP10" s="22">
        <v>194344145.41999298</v>
      </c>
      <c r="BQ10" s="22">
        <v>1525125.8</v>
      </c>
      <c r="BR10" s="22">
        <v>22258338.120000001</v>
      </c>
      <c r="BS10" s="22">
        <v>85994480.069999292</v>
      </c>
      <c r="BT10" s="22">
        <v>0</v>
      </c>
      <c r="BU10" s="22">
        <v>0</v>
      </c>
      <c r="BV10" s="22">
        <v>14861516.810000001</v>
      </c>
      <c r="BW10" s="22">
        <v>8207.06</v>
      </c>
      <c r="BX10" s="22">
        <v>0</v>
      </c>
      <c r="BY10" s="22">
        <v>0</v>
      </c>
      <c r="BZ10" s="22">
        <v>13016.56</v>
      </c>
      <c r="CA10" s="22">
        <v>150205895.94999999</v>
      </c>
      <c r="CB10" s="22">
        <v>5049661.45</v>
      </c>
      <c r="CC10" s="22">
        <v>8110182.0700000003</v>
      </c>
      <c r="CD10" s="22">
        <v>0</v>
      </c>
      <c r="CE10" s="22">
        <v>0</v>
      </c>
      <c r="CF10" s="22">
        <v>0</v>
      </c>
      <c r="CG10" s="22">
        <v>295445.78000000003</v>
      </c>
      <c r="CH10" s="22">
        <v>433286.16</v>
      </c>
      <c r="CI10" s="23">
        <v>2729849695.1497297</v>
      </c>
      <c r="CJ10" s="22">
        <v>14062</v>
      </c>
      <c r="CK10" s="22">
        <v>597516</v>
      </c>
      <c r="CL10" s="23">
        <v>1538240858.4998317</v>
      </c>
      <c r="CM10" s="22">
        <v>620887419.13677621</v>
      </c>
      <c r="CN10" s="22">
        <v>917353439.36305547</v>
      </c>
      <c r="CO10" s="23">
        <v>1190997258.6498981</v>
      </c>
      <c r="CP10" s="22">
        <v>491029098.10023606</v>
      </c>
      <c r="CQ10" s="22">
        <v>699968160.54966199</v>
      </c>
      <c r="CR10" s="22">
        <v>3422910.80999998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>
        <v>0</v>
      </c>
      <c r="CY10" s="22">
        <v>0</v>
      </c>
      <c r="CZ10" s="22">
        <v>0</v>
      </c>
      <c r="DA10" s="22">
        <v>0</v>
      </c>
      <c r="DB10" s="23">
        <v>0</v>
      </c>
      <c r="DC10" s="22">
        <v>0</v>
      </c>
      <c r="DD10" s="22">
        <v>0</v>
      </c>
      <c r="DE10" s="23">
        <v>0</v>
      </c>
      <c r="DF10" s="22">
        <v>0</v>
      </c>
      <c r="DG10" s="22">
        <v>0</v>
      </c>
      <c r="DH10" s="23">
        <v>0</v>
      </c>
      <c r="DI10" s="22">
        <v>0</v>
      </c>
      <c r="DJ10" s="22">
        <v>0</v>
      </c>
      <c r="DK10" s="22">
        <v>0</v>
      </c>
      <c r="DL10" s="22">
        <v>9488545322.7096272</v>
      </c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 ht="12.75" customHeight="1" x14ac:dyDescent="0.2">
      <c r="A11" s="66" t="s">
        <v>154</v>
      </c>
      <c r="B11" s="21">
        <v>1006</v>
      </c>
      <c r="C11" s="67" t="s">
        <v>146</v>
      </c>
      <c r="D11" s="23">
        <v>5872981.2300000004</v>
      </c>
      <c r="E11" s="22">
        <v>2455009.46</v>
      </c>
      <c r="F11" s="22">
        <v>3144877.83</v>
      </c>
      <c r="G11" s="22">
        <v>273093.94</v>
      </c>
      <c r="H11" s="22">
        <v>0</v>
      </c>
      <c r="I11" s="22">
        <v>82087387.019999996</v>
      </c>
      <c r="J11" s="22">
        <v>0</v>
      </c>
      <c r="K11" s="22">
        <v>3235540.11</v>
      </c>
      <c r="L11" s="22">
        <v>0</v>
      </c>
      <c r="M11" s="22">
        <v>0</v>
      </c>
      <c r="N11" s="22">
        <v>0</v>
      </c>
      <c r="O11" s="22">
        <v>17806.55</v>
      </c>
      <c r="P11" s="22">
        <v>0</v>
      </c>
      <c r="Q11" s="22">
        <v>0</v>
      </c>
      <c r="R11" s="22">
        <v>0</v>
      </c>
      <c r="S11" s="22">
        <v>0</v>
      </c>
      <c r="T11" s="22">
        <v>1263199234.2902</v>
      </c>
      <c r="U11" s="22">
        <v>3493424.8355999999</v>
      </c>
      <c r="V11" s="22">
        <v>47212872.797700003</v>
      </c>
      <c r="W11" s="22">
        <v>550428511.95060003</v>
      </c>
      <c r="X11" s="22">
        <v>0</v>
      </c>
      <c r="Y11" s="22">
        <v>216379.78</v>
      </c>
      <c r="Z11" s="22">
        <v>827882.43</v>
      </c>
      <c r="AA11" s="22">
        <v>0</v>
      </c>
      <c r="AB11" s="22">
        <v>0</v>
      </c>
      <c r="AC11" s="22">
        <v>0</v>
      </c>
      <c r="AD11" s="22">
        <v>85543.07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7321.22</v>
      </c>
      <c r="AL11" s="22">
        <v>0</v>
      </c>
      <c r="AM11" s="22">
        <v>337597.67</v>
      </c>
      <c r="AN11" s="22">
        <v>0</v>
      </c>
      <c r="AO11" s="22">
        <v>0</v>
      </c>
      <c r="AP11" s="22">
        <v>13249.44</v>
      </c>
      <c r="AQ11" s="22">
        <v>0</v>
      </c>
      <c r="AR11" s="22">
        <v>0</v>
      </c>
      <c r="AS11" s="22">
        <v>0</v>
      </c>
      <c r="AT11" s="22">
        <v>17867409.0792</v>
      </c>
      <c r="AU11" s="22">
        <v>174931.39</v>
      </c>
      <c r="AV11" s="22">
        <v>170703.69</v>
      </c>
      <c r="AW11" s="22">
        <v>0</v>
      </c>
      <c r="AX11" s="22">
        <v>113349.49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13100443.853599999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14751.77</v>
      </c>
      <c r="BM11" s="22">
        <v>0</v>
      </c>
      <c r="BN11" s="22">
        <v>350162907.57590002</v>
      </c>
      <c r="BO11" s="22">
        <v>0</v>
      </c>
      <c r="BP11" s="22">
        <v>817428.67</v>
      </c>
      <c r="BQ11" s="22">
        <v>391486.37</v>
      </c>
      <c r="BR11" s="22">
        <v>50180.639999999999</v>
      </c>
      <c r="BS11" s="22">
        <v>496721.14</v>
      </c>
      <c r="BT11" s="22">
        <v>0</v>
      </c>
      <c r="BU11" s="22">
        <v>0</v>
      </c>
      <c r="BV11" s="22">
        <v>0</v>
      </c>
      <c r="BW11" s="22">
        <v>3708.59</v>
      </c>
      <c r="BX11" s="22">
        <v>0</v>
      </c>
      <c r="BY11" s="22">
        <v>0</v>
      </c>
      <c r="BZ11" s="22">
        <v>3682134.09</v>
      </c>
      <c r="CA11" s="22">
        <v>259448393.05000001</v>
      </c>
      <c r="CB11" s="22">
        <v>0</v>
      </c>
      <c r="CC11" s="22">
        <v>15250965.48</v>
      </c>
      <c r="CD11" s="22">
        <v>0</v>
      </c>
      <c r="CE11" s="22">
        <v>0</v>
      </c>
      <c r="CF11" s="22">
        <v>33750</v>
      </c>
      <c r="CG11" s="22">
        <v>19163.97</v>
      </c>
      <c r="CH11" s="22">
        <v>0</v>
      </c>
      <c r="CI11" s="23">
        <v>956790722.6099999</v>
      </c>
      <c r="CJ11" s="22">
        <v>870706416.88</v>
      </c>
      <c r="CK11" s="22">
        <v>66367534.409999996</v>
      </c>
      <c r="CL11" s="23">
        <v>19663204.27</v>
      </c>
      <c r="CM11" s="22">
        <v>0</v>
      </c>
      <c r="CN11" s="22">
        <v>19663204.27</v>
      </c>
      <c r="CO11" s="23">
        <v>53567.05</v>
      </c>
      <c r="CP11" s="22">
        <v>0</v>
      </c>
      <c r="CQ11" s="22">
        <v>53567.05</v>
      </c>
      <c r="CR11" s="22">
        <v>1309459.7161999999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0</v>
      </c>
      <c r="CY11" s="22">
        <v>0</v>
      </c>
      <c r="CZ11" s="22">
        <v>0</v>
      </c>
      <c r="DA11" s="22">
        <v>0</v>
      </c>
      <c r="DB11" s="23">
        <v>0</v>
      </c>
      <c r="DC11" s="22">
        <v>0</v>
      </c>
      <c r="DD11" s="22">
        <v>0</v>
      </c>
      <c r="DE11" s="23">
        <v>0</v>
      </c>
      <c r="DF11" s="22">
        <v>0</v>
      </c>
      <c r="DG11" s="22">
        <v>0</v>
      </c>
      <c r="DH11" s="23">
        <v>0</v>
      </c>
      <c r="DI11" s="22">
        <v>0</v>
      </c>
      <c r="DJ11" s="22">
        <v>0</v>
      </c>
      <c r="DK11" s="22">
        <v>0</v>
      </c>
      <c r="DL11" s="22">
        <v>3576934343.5690012</v>
      </c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 ht="12.75" customHeight="1" x14ac:dyDescent="0.2">
      <c r="A12" s="66" t="s">
        <v>156</v>
      </c>
      <c r="B12" s="21">
        <v>1007</v>
      </c>
      <c r="C12" s="67" t="s">
        <v>146</v>
      </c>
      <c r="D12" s="23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v>0</v>
      </c>
      <c r="CJ12" s="22">
        <v>0</v>
      </c>
      <c r="CK12" s="22">
        <v>0</v>
      </c>
      <c r="CL12" s="23">
        <v>0</v>
      </c>
      <c r="CM12" s="22">
        <v>0</v>
      </c>
      <c r="CN12" s="22">
        <v>0</v>
      </c>
      <c r="CO12" s="23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3">
        <v>0</v>
      </c>
      <c r="DC12" s="22">
        <v>0</v>
      </c>
      <c r="DD12" s="22">
        <v>0</v>
      </c>
      <c r="DE12" s="23">
        <v>0</v>
      </c>
      <c r="DF12" s="22">
        <v>0</v>
      </c>
      <c r="DG12" s="22">
        <v>0</v>
      </c>
      <c r="DH12" s="23">
        <v>0</v>
      </c>
      <c r="DI12" s="22">
        <v>0</v>
      </c>
      <c r="DJ12" s="22">
        <v>0</v>
      </c>
      <c r="DK12" s="22">
        <v>0</v>
      </c>
      <c r="DL12" s="22">
        <v>0</v>
      </c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 ht="12.75" customHeight="1" x14ac:dyDescent="0.2">
      <c r="A13" s="66" t="s">
        <v>158</v>
      </c>
      <c r="B13" s="21">
        <v>1008</v>
      </c>
      <c r="C13" s="67" t="s">
        <v>146</v>
      </c>
      <c r="D13" s="23">
        <v>74273445.099999994</v>
      </c>
      <c r="E13" s="22">
        <v>14581843.470000001</v>
      </c>
      <c r="F13" s="22">
        <v>35691221.5</v>
      </c>
      <c r="G13" s="22">
        <v>24000380.129999999</v>
      </c>
      <c r="H13" s="22">
        <v>4626317.6500000004</v>
      </c>
      <c r="I13" s="22">
        <v>36271774.719999999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26801078.629999999</v>
      </c>
      <c r="P13" s="22">
        <v>0</v>
      </c>
      <c r="Q13" s="22">
        <v>2754632.84</v>
      </c>
      <c r="R13" s="22">
        <v>0</v>
      </c>
      <c r="S13" s="22">
        <v>0</v>
      </c>
      <c r="T13" s="22">
        <v>1026383226.0300001</v>
      </c>
      <c r="U13" s="22">
        <v>33817.410000000003</v>
      </c>
      <c r="V13" s="22">
        <v>63811171.640000001</v>
      </c>
      <c r="W13" s="22">
        <v>629317796.87</v>
      </c>
      <c r="X13" s="22">
        <v>0</v>
      </c>
      <c r="Y13" s="22">
        <v>11820006.449999999</v>
      </c>
      <c r="Z13" s="22">
        <v>2623651.65</v>
      </c>
      <c r="AA13" s="22">
        <v>0</v>
      </c>
      <c r="AB13" s="22">
        <v>0</v>
      </c>
      <c r="AC13" s="22">
        <v>332858.11</v>
      </c>
      <c r="AD13" s="22">
        <v>746538.91</v>
      </c>
      <c r="AE13" s="22">
        <v>0</v>
      </c>
      <c r="AF13" s="22">
        <v>71260.28</v>
      </c>
      <c r="AG13" s="22">
        <v>0</v>
      </c>
      <c r="AH13" s="22">
        <v>0</v>
      </c>
      <c r="AI13" s="22">
        <v>0</v>
      </c>
      <c r="AJ13" s="22">
        <v>0</v>
      </c>
      <c r="AK13" s="22">
        <v>2610.54</v>
      </c>
      <c r="AL13" s="22">
        <v>0</v>
      </c>
      <c r="AM13" s="22">
        <v>3567170.65</v>
      </c>
      <c r="AN13" s="22">
        <v>0</v>
      </c>
      <c r="AO13" s="22">
        <v>0</v>
      </c>
      <c r="AP13" s="22">
        <v>31542.28</v>
      </c>
      <c r="AQ13" s="22">
        <v>0</v>
      </c>
      <c r="AR13" s="22">
        <v>0</v>
      </c>
      <c r="AS13" s="22">
        <v>0</v>
      </c>
      <c r="AT13" s="22">
        <v>0</v>
      </c>
      <c r="AU13" s="22">
        <v>844683.22</v>
      </c>
      <c r="AV13" s="22">
        <v>6369988.5999999996</v>
      </c>
      <c r="AW13" s="22">
        <v>0</v>
      </c>
      <c r="AX13" s="22">
        <v>296960.52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17610671.010000002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1333003.3500000001</v>
      </c>
      <c r="BO13" s="22">
        <v>0</v>
      </c>
      <c r="BP13" s="22">
        <v>7377882.8700000001</v>
      </c>
      <c r="BQ13" s="22">
        <v>249140.82</v>
      </c>
      <c r="BR13" s="22">
        <v>20678984.43</v>
      </c>
      <c r="BS13" s="22">
        <v>2619542.29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16416458.76</v>
      </c>
      <c r="CI13" s="23">
        <v>1279635.0400000005</v>
      </c>
      <c r="CJ13" s="22">
        <v>0</v>
      </c>
      <c r="CK13" s="22">
        <v>0</v>
      </c>
      <c r="CL13" s="23">
        <v>0</v>
      </c>
      <c r="CM13" s="22">
        <v>0</v>
      </c>
      <c r="CN13" s="22">
        <v>0</v>
      </c>
      <c r="CO13" s="23">
        <v>1279635.0400000005</v>
      </c>
      <c r="CP13" s="22">
        <v>0</v>
      </c>
      <c r="CQ13" s="22">
        <v>1279635.0400000005</v>
      </c>
      <c r="CR13" s="22">
        <v>2585522.04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3">
        <v>0</v>
      </c>
      <c r="DC13" s="22">
        <v>0</v>
      </c>
      <c r="DD13" s="22">
        <v>0</v>
      </c>
      <c r="DE13" s="23">
        <v>0</v>
      </c>
      <c r="DF13" s="22">
        <v>0</v>
      </c>
      <c r="DG13" s="22">
        <v>0</v>
      </c>
      <c r="DH13" s="23">
        <v>0</v>
      </c>
      <c r="DI13" s="22">
        <v>0</v>
      </c>
      <c r="DJ13" s="22">
        <v>0</v>
      </c>
      <c r="DK13" s="22">
        <v>0</v>
      </c>
      <c r="DL13" s="22">
        <v>1961131372.71</v>
      </c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 ht="12.75" customHeight="1" x14ac:dyDescent="0.2">
      <c r="A14" s="66" t="s">
        <v>159</v>
      </c>
      <c r="B14" s="21">
        <v>1009</v>
      </c>
      <c r="C14" s="67" t="s">
        <v>146</v>
      </c>
      <c r="D14" s="23">
        <v>1549036040.5</v>
      </c>
      <c r="E14" s="22">
        <v>422051500.28000015</v>
      </c>
      <c r="F14" s="22">
        <v>406789597.13999999</v>
      </c>
      <c r="G14" s="22">
        <v>720194943.07999992</v>
      </c>
      <c r="H14" s="22">
        <v>56169744.86999999</v>
      </c>
      <c r="I14" s="22">
        <v>164148907.81999999</v>
      </c>
      <c r="J14" s="22">
        <v>144937.81</v>
      </c>
      <c r="K14" s="22">
        <v>0</v>
      </c>
      <c r="L14" s="22">
        <v>0</v>
      </c>
      <c r="M14" s="22">
        <v>0</v>
      </c>
      <c r="N14" s="22">
        <v>0</v>
      </c>
      <c r="O14" s="22">
        <v>110637194.24000004</v>
      </c>
      <c r="P14" s="22">
        <v>0</v>
      </c>
      <c r="Q14" s="22">
        <v>40170912.619999997</v>
      </c>
      <c r="R14" s="22">
        <v>0</v>
      </c>
      <c r="S14" s="22">
        <v>0</v>
      </c>
      <c r="T14" s="22">
        <v>1210280708.5799997</v>
      </c>
      <c r="U14" s="22">
        <v>8436684.9000000004</v>
      </c>
      <c r="V14" s="22">
        <v>462925473.36000031</v>
      </c>
      <c r="W14" s="22">
        <v>1594856600.579999</v>
      </c>
      <c r="X14" s="22">
        <v>20000</v>
      </c>
      <c r="Y14" s="22">
        <v>92016519.689999998</v>
      </c>
      <c r="Z14" s="22">
        <v>36520035.75</v>
      </c>
      <c r="AA14" s="22">
        <v>2844.16</v>
      </c>
      <c r="AB14" s="22">
        <v>0</v>
      </c>
      <c r="AC14" s="22">
        <v>14918956.720000001</v>
      </c>
      <c r="AD14" s="22">
        <v>31912134.079999994</v>
      </c>
      <c r="AE14" s="22">
        <v>94739.959999999992</v>
      </c>
      <c r="AF14" s="22">
        <v>2382276.8400000003</v>
      </c>
      <c r="AG14" s="22">
        <v>125271.67</v>
      </c>
      <c r="AH14" s="22">
        <v>0</v>
      </c>
      <c r="AI14" s="22">
        <v>0</v>
      </c>
      <c r="AJ14" s="22">
        <v>250103.58999999997</v>
      </c>
      <c r="AK14" s="22">
        <v>95512.29</v>
      </c>
      <c r="AL14" s="22">
        <v>0</v>
      </c>
      <c r="AM14" s="22">
        <v>3558899.9499999997</v>
      </c>
      <c r="AN14" s="22">
        <v>176800</v>
      </c>
      <c r="AO14" s="22">
        <v>0</v>
      </c>
      <c r="AP14" s="22">
        <v>4606935.4099999992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60963150.41999989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-106.85</v>
      </c>
      <c r="BM14" s="22">
        <v>175242.02</v>
      </c>
      <c r="BN14" s="22">
        <v>17752480</v>
      </c>
      <c r="BO14" s="22">
        <v>0</v>
      </c>
      <c r="BP14" s="22">
        <v>112089822.36999997</v>
      </c>
      <c r="BQ14" s="22">
        <v>13151490.750000002</v>
      </c>
      <c r="BR14" s="22">
        <v>67493159.769999996</v>
      </c>
      <c r="BS14" s="22">
        <v>132382250.63000001</v>
      </c>
      <c r="BT14" s="22">
        <v>0</v>
      </c>
      <c r="BU14" s="22">
        <v>0</v>
      </c>
      <c r="BV14" s="22">
        <v>63096938.07</v>
      </c>
      <c r="BW14" s="22">
        <v>0</v>
      </c>
      <c r="BX14" s="22">
        <v>0</v>
      </c>
      <c r="BY14" s="22">
        <v>0</v>
      </c>
      <c r="BZ14" s="22">
        <v>1517791.06</v>
      </c>
      <c r="CA14" s="22">
        <v>315711341.76000041</v>
      </c>
      <c r="CB14" s="22">
        <v>1329094.3899999999</v>
      </c>
      <c r="CC14" s="22">
        <v>6117353.1999999993</v>
      </c>
      <c r="CD14" s="22">
        <v>32977.29</v>
      </c>
      <c r="CE14" s="22">
        <v>0</v>
      </c>
      <c r="CF14" s="22">
        <v>0</v>
      </c>
      <c r="CG14" s="22">
        <v>345937.12</v>
      </c>
      <c r="CH14" s="22">
        <v>0</v>
      </c>
      <c r="CI14" s="23">
        <v>2342607100.2100005</v>
      </c>
      <c r="CJ14" s="22">
        <v>63487.520000000004</v>
      </c>
      <c r="CK14" s="22">
        <v>290527.02999999997</v>
      </c>
      <c r="CL14" s="23">
        <v>1608238808.8300011</v>
      </c>
      <c r="CM14" s="22">
        <v>21004524.809999987</v>
      </c>
      <c r="CN14" s="22">
        <v>1587234284.0200012</v>
      </c>
      <c r="CO14" s="23">
        <v>734014276.82999933</v>
      </c>
      <c r="CP14" s="22">
        <v>305700378.89999795</v>
      </c>
      <c r="CQ14" s="22">
        <v>428313897.93000138</v>
      </c>
      <c r="CR14" s="22">
        <v>12224487.479999999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3">
        <v>0</v>
      </c>
      <c r="DC14" s="22">
        <v>0</v>
      </c>
      <c r="DD14" s="22">
        <v>0</v>
      </c>
      <c r="DE14" s="23">
        <v>0</v>
      </c>
      <c r="DF14" s="22">
        <v>0</v>
      </c>
      <c r="DG14" s="22">
        <v>0</v>
      </c>
      <c r="DH14" s="23">
        <v>0</v>
      </c>
      <c r="DI14" s="22">
        <v>0</v>
      </c>
      <c r="DJ14" s="22">
        <v>0</v>
      </c>
      <c r="DK14" s="22">
        <v>0</v>
      </c>
      <c r="DL14" s="22">
        <v>8530478745.079999</v>
      </c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 ht="12.75" customHeight="1" x14ac:dyDescent="0.2">
      <c r="A15" s="66" t="s">
        <v>161</v>
      </c>
      <c r="B15" s="21">
        <v>1010</v>
      </c>
      <c r="C15" s="67" t="s">
        <v>146</v>
      </c>
      <c r="D15" s="23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13957904.7142857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-6557.2571428571418</v>
      </c>
      <c r="BM15" s="22">
        <v>6793534.353333341</v>
      </c>
      <c r="BN15" s="22">
        <v>0</v>
      </c>
      <c r="BO15" s="22">
        <v>0</v>
      </c>
      <c r="BP15" s="22">
        <v>4761443.1047619022</v>
      </c>
      <c r="BQ15" s="22">
        <v>0</v>
      </c>
      <c r="BR15" s="22">
        <v>0</v>
      </c>
      <c r="BS15" s="22">
        <v>61487.226190476191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v>0</v>
      </c>
      <c r="CJ15" s="22">
        <v>0</v>
      </c>
      <c r="CK15" s="22">
        <v>0</v>
      </c>
      <c r="CL15" s="23">
        <v>0</v>
      </c>
      <c r="CM15" s="22">
        <v>0</v>
      </c>
      <c r="CN15" s="22">
        <v>0</v>
      </c>
      <c r="CO15" s="23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3">
        <v>0</v>
      </c>
      <c r="DC15" s="22">
        <v>0</v>
      </c>
      <c r="DD15" s="22">
        <v>0</v>
      </c>
      <c r="DE15" s="23">
        <v>0</v>
      </c>
      <c r="DF15" s="22">
        <v>0</v>
      </c>
      <c r="DG15" s="22">
        <v>0</v>
      </c>
      <c r="DH15" s="23">
        <v>0</v>
      </c>
      <c r="DI15" s="22">
        <v>0</v>
      </c>
      <c r="DJ15" s="22">
        <v>0</v>
      </c>
      <c r="DK15" s="22">
        <v>0</v>
      </c>
      <c r="DL15" s="22">
        <v>25567812.141428564</v>
      </c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 ht="12.75" customHeight="1" x14ac:dyDescent="0.2">
      <c r="A16" s="66" t="s">
        <v>163</v>
      </c>
      <c r="B16" s="21">
        <v>1011</v>
      </c>
      <c r="C16" s="67" t="s">
        <v>146</v>
      </c>
      <c r="D16" s="23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1313035.1400000001</v>
      </c>
      <c r="BJ16" s="22">
        <v>2883834.16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v>0</v>
      </c>
      <c r="CJ16" s="22">
        <v>0</v>
      </c>
      <c r="CK16" s="22">
        <v>0</v>
      </c>
      <c r="CL16" s="23">
        <v>0</v>
      </c>
      <c r="CM16" s="22">
        <v>0</v>
      </c>
      <c r="CN16" s="22">
        <v>0</v>
      </c>
      <c r="CO16" s="23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3">
        <v>0</v>
      </c>
      <c r="DC16" s="22">
        <v>0</v>
      </c>
      <c r="DD16" s="22">
        <v>0</v>
      </c>
      <c r="DE16" s="23">
        <v>0</v>
      </c>
      <c r="DF16" s="22">
        <v>0</v>
      </c>
      <c r="DG16" s="22">
        <v>0</v>
      </c>
      <c r="DH16" s="23">
        <v>0</v>
      </c>
      <c r="DI16" s="22">
        <v>0</v>
      </c>
      <c r="DJ16" s="22">
        <v>0</v>
      </c>
      <c r="DK16" s="22">
        <v>0</v>
      </c>
      <c r="DL16" s="22">
        <v>4196869.3000000007</v>
      </c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 ht="12.75" customHeight="1" x14ac:dyDescent="0.2">
      <c r="A17" s="66" t="s">
        <v>165</v>
      </c>
      <c r="B17" s="21">
        <v>1012</v>
      </c>
      <c r="C17" s="67" t="s">
        <v>146</v>
      </c>
      <c r="D17" s="23">
        <v>5052446</v>
      </c>
      <c r="E17" s="22">
        <v>98214</v>
      </c>
      <c r="F17" s="22">
        <v>2883531</v>
      </c>
      <c r="G17" s="22">
        <v>2070701</v>
      </c>
      <c r="H17" s="22">
        <v>3218811</v>
      </c>
      <c r="I17" s="22">
        <v>5608956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18523723</v>
      </c>
      <c r="P17" s="22">
        <v>0</v>
      </c>
      <c r="Q17" s="22">
        <v>1842866</v>
      </c>
      <c r="R17" s="22">
        <v>0</v>
      </c>
      <c r="S17" s="22">
        <v>0</v>
      </c>
      <c r="T17" s="22">
        <v>430565901.36000001</v>
      </c>
      <c r="U17" s="22">
        <v>0</v>
      </c>
      <c r="V17" s="22">
        <v>132985797.04000001</v>
      </c>
      <c r="W17" s="22">
        <v>-207060.3</v>
      </c>
      <c r="X17" s="22">
        <v>0</v>
      </c>
      <c r="Y17" s="22">
        <v>21682030</v>
      </c>
      <c r="Z17" s="22">
        <v>11931225</v>
      </c>
      <c r="AA17" s="22">
        <v>0</v>
      </c>
      <c r="AB17" s="22">
        <v>0</v>
      </c>
      <c r="AC17" s="22">
        <v>225123</v>
      </c>
      <c r="AD17" s="22">
        <v>589351</v>
      </c>
      <c r="AE17" s="22">
        <v>0</v>
      </c>
      <c r="AF17" s="22">
        <v>103600</v>
      </c>
      <c r="AG17" s="22">
        <v>0</v>
      </c>
      <c r="AH17" s="22">
        <v>0</v>
      </c>
      <c r="AI17" s="22">
        <v>0</v>
      </c>
      <c r="AJ17" s="22">
        <v>0</v>
      </c>
      <c r="AK17" s="22">
        <v>-262</v>
      </c>
      <c r="AL17" s="22">
        <v>0</v>
      </c>
      <c r="AM17" s="22">
        <v>1117237</v>
      </c>
      <c r="AN17" s="22">
        <v>384123.78</v>
      </c>
      <c r="AO17" s="22">
        <v>0</v>
      </c>
      <c r="AP17" s="22">
        <v>41999</v>
      </c>
      <c r="AQ17" s="22">
        <v>0</v>
      </c>
      <c r="AR17" s="22">
        <v>0</v>
      </c>
      <c r="AS17" s="22">
        <v>0</v>
      </c>
      <c r="AT17" s="22">
        <v>34212592</v>
      </c>
      <c r="AU17" s="22">
        <v>662283</v>
      </c>
      <c r="AV17" s="22">
        <v>436666</v>
      </c>
      <c r="AW17" s="22">
        <v>0</v>
      </c>
      <c r="AX17" s="22">
        <v>495155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2374208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4233519</v>
      </c>
      <c r="BO17" s="22">
        <v>0</v>
      </c>
      <c r="BP17" s="22">
        <v>770405</v>
      </c>
      <c r="BQ17" s="22">
        <v>416844</v>
      </c>
      <c r="BR17" s="22">
        <v>28844275</v>
      </c>
      <c r="BS17" s="22">
        <v>1428690</v>
      </c>
      <c r="BT17" s="22">
        <v>0</v>
      </c>
      <c r="BU17" s="22">
        <v>0</v>
      </c>
      <c r="BV17" s="22">
        <v>659069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v>0</v>
      </c>
      <c r="CJ17" s="22">
        <v>0</v>
      </c>
      <c r="CK17" s="22">
        <v>0</v>
      </c>
      <c r="CL17" s="23">
        <v>0</v>
      </c>
      <c r="CM17" s="22">
        <v>0</v>
      </c>
      <c r="CN17" s="22">
        <v>0</v>
      </c>
      <c r="CO17" s="23">
        <v>0</v>
      </c>
      <c r="CP17" s="22">
        <v>0</v>
      </c>
      <c r="CQ17" s="22">
        <v>0</v>
      </c>
      <c r="CR17" s="22">
        <v>22990</v>
      </c>
      <c r="CS17" s="22">
        <v>50122697.259999998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3">
        <v>0</v>
      </c>
      <c r="DC17" s="22">
        <v>0</v>
      </c>
      <c r="DD17" s="22">
        <v>0</v>
      </c>
      <c r="DE17" s="23">
        <v>0</v>
      </c>
      <c r="DF17" s="22">
        <v>0</v>
      </c>
      <c r="DG17" s="22">
        <v>0</v>
      </c>
      <c r="DH17" s="23">
        <v>0</v>
      </c>
      <c r="DI17" s="22">
        <v>0</v>
      </c>
      <c r="DJ17" s="22">
        <v>0</v>
      </c>
      <c r="DK17" s="22">
        <v>0</v>
      </c>
      <c r="DL17" s="22">
        <v>758345260.13999999</v>
      </c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 ht="12.75" customHeight="1" x14ac:dyDescent="0.2">
      <c r="A18" s="66" t="s">
        <v>167</v>
      </c>
      <c r="B18" s="21">
        <v>1013</v>
      </c>
      <c r="C18" s="67" t="s">
        <v>146</v>
      </c>
      <c r="D18" s="23">
        <v>24788334.793700002</v>
      </c>
      <c r="E18" s="22">
        <v>516373.12991986918</v>
      </c>
      <c r="F18" s="22">
        <v>14400041.134713138</v>
      </c>
      <c r="G18" s="22">
        <v>9871920.5290669929</v>
      </c>
      <c r="H18" s="22">
        <v>11567628.420700001</v>
      </c>
      <c r="I18" s="22">
        <v>1020838.4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27902764.712099999</v>
      </c>
      <c r="P18" s="22">
        <v>0</v>
      </c>
      <c r="Q18" s="22">
        <v>300198.74959999998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11227132.5141</v>
      </c>
      <c r="Z18" s="22">
        <v>5999862.4884000001</v>
      </c>
      <c r="AA18" s="22">
        <v>0</v>
      </c>
      <c r="AB18" s="22">
        <v>0</v>
      </c>
      <c r="AC18" s="22">
        <v>260975.18969999999</v>
      </c>
      <c r="AD18" s="22">
        <v>218697.5796</v>
      </c>
      <c r="AE18" s="22">
        <v>0</v>
      </c>
      <c r="AF18" s="22">
        <v>1067113.1200000001</v>
      </c>
      <c r="AG18" s="22">
        <v>0</v>
      </c>
      <c r="AH18" s="22">
        <v>0</v>
      </c>
      <c r="AI18" s="22">
        <v>0</v>
      </c>
      <c r="AJ18" s="22">
        <v>0</v>
      </c>
      <c r="AK18" s="22">
        <v>5622.31</v>
      </c>
      <c r="AL18" s="22">
        <v>0</v>
      </c>
      <c r="AM18" s="22">
        <v>534238.1</v>
      </c>
      <c r="AN18" s="22">
        <v>23810</v>
      </c>
      <c r="AO18" s="22">
        <v>0</v>
      </c>
      <c r="AP18" s="22">
        <v>111049.59</v>
      </c>
      <c r="AQ18" s="22">
        <v>0</v>
      </c>
      <c r="AR18" s="22">
        <v>0</v>
      </c>
      <c r="AS18" s="22">
        <v>0</v>
      </c>
      <c r="AT18" s="22">
        <v>73919470.813299999</v>
      </c>
      <c r="AU18" s="22">
        <v>4733201.5760000004</v>
      </c>
      <c r="AV18" s="22">
        <v>66.569999999999993</v>
      </c>
      <c r="AW18" s="22">
        <v>0</v>
      </c>
      <c r="AX18" s="22">
        <v>4034710.5362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5573327.6799999997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157.52000000000001</v>
      </c>
      <c r="BO18" s="22">
        <v>0</v>
      </c>
      <c r="BP18" s="22">
        <v>32268345.316</v>
      </c>
      <c r="BQ18" s="22">
        <v>14908158.300000001</v>
      </c>
      <c r="BR18" s="22">
        <v>11739824.479999999</v>
      </c>
      <c r="BS18" s="22">
        <v>1877197.7086</v>
      </c>
      <c r="BT18" s="22">
        <v>0</v>
      </c>
      <c r="BU18" s="22">
        <v>0</v>
      </c>
      <c r="BV18" s="22">
        <v>9904711.8800000008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v>0</v>
      </c>
      <c r="CJ18" s="22">
        <v>0</v>
      </c>
      <c r="CK18" s="22">
        <v>0</v>
      </c>
      <c r="CL18" s="23">
        <v>0</v>
      </c>
      <c r="CM18" s="22">
        <v>0</v>
      </c>
      <c r="CN18" s="22">
        <v>0</v>
      </c>
      <c r="CO18" s="23">
        <v>0</v>
      </c>
      <c r="CP18" s="22">
        <v>0</v>
      </c>
      <c r="CQ18" s="22">
        <v>0</v>
      </c>
      <c r="CR18" s="22">
        <v>3270084.0411999999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3">
        <v>0</v>
      </c>
      <c r="DC18" s="22">
        <v>0</v>
      </c>
      <c r="DD18" s="22">
        <v>0</v>
      </c>
      <c r="DE18" s="23">
        <v>0</v>
      </c>
      <c r="DF18" s="22">
        <v>0</v>
      </c>
      <c r="DG18" s="22">
        <v>0</v>
      </c>
      <c r="DH18" s="23">
        <v>0</v>
      </c>
      <c r="DI18" s="22">
        <v>0</v>
      </c>
      <c r="DJ18" s="22">
        <v>0</v>
      </c>
      <c r="DK18" s="22">
        <v>0</v>
      </c>
      <c r="DL18" s="22">
        <v>247257522.3892</v>
      </c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 ht="12.75" customHeight="1" x14ac:dyDescent="0.2">
      <c r="A19" s="66" t="s">
        <v>169</v>
      </c>
      <c r="B19" s="21">
        <v>1016</v>
      </c>
      <c r="C19" s="67" t="s">
        <v>146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17152485.221383002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45226752.365166999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v>0</v>
      </c>
      <c r="CJ19" s="22">
        <v>0</v>
      </c>
      <c r="CK19" s="22">
        <v>0</v>
      </c>
      <c r="CL19" s="23">
        <v>0</v>
      </c>
      <c r="CM19" s="22">
        <v>0</v>
      </c>
      <c r="CN19" s="22">
        <v>0</v>
      </c>
      <c r="CO19" s="23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3">
        <v>0</v>
      </c>
      <c r="DC19" s="22">
        <v>0</v>
      </c>
      <c r="DD19" s="22">
        <v>0</v>
      </c>
      <c r="DE19" s="23">
        <v>0</v>
      </c>
      <c r="DF19" s="22">
        <v>0</v>
      </c>
      <c r="DG19" s="22">
        <v>0</v>
      </c>
      <c r="DH19" s="23">
        <v>0</v>
      </c>
      <c r="DI19" s="22">
        <v>0</v>
      </c>
      <c r="DJ19" s="22">
        <v>0</v>
      </c>
      <c r="DK19" s="22">
        <v>0</v>
      </c>
      <c r="DL19" s="22">
        <v>62379237.586549997</v>
      </c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 ht="12.75" customHeight="1" x14ac:dyDescent="0.2">
      <c r="A20" s="66" t="s">
        <v>171</v>
      </c>
      <c r="B20" s="21">
        <v>1017</v>
      </c>
      <c r="C20" s="67" t="s">
        <v>146</v>
      </c>
      <c r="D20" s="23">
        <v>364861225.74999994</v>
      </c>
      <c r="E20" s="22">
        <v>1253520.9000000001</v>
      </c>
      <c r="F20" s="22">
        <v>311716646.45999998</v>
      </c>
      <c r="G20" s="22">
        <v>51891058.390000001</v>
      </c>
      <c r="H20" s="22">
        <v>6394566.1499999994</v>
      </c>
      <c r="I20" s="22">
        <v>245877.02000000002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88405836.349999994</v>
      </c>
      <c r="P20" s="22">
        <v>0</v>
      </c>
      <c r="Q20" s="22">
        <v>9200139.1799999997</v>
      </c>
      <c r="R20" s="22">
        <v>0</v>
      </c>
      <c r="S20" s="22">
        <v>0</v>
      </c>
      <c r="T20" s="22">
        <v>142428557.27000001</v>
      </c>
      <c r="U20" s="22">
        <v>104299.16</v>
      </c>
      <c r="V20" s="22">
        <v>26903649.329999998</v>
      </c>
      <c r="W20" s="22">
        <v>163616933.34</v>
      </c>
      <c r="X20" s="22">
        <v>19200</v>
      </c>
      <c r="Y20" s="22">
        <v>7490596.1799999997</v>
      </c>
      <c r="Z20" s="22">
        <v>6756997.7999999998</v>
      </c>
      <c r="AA20" s="22">
        <v>0</v>
      </c>
      <c r="AB20" s="22">
        <v>0</v>
      </c>
      <c r="AC20" s="22">
        <v>127131.08</v>
      </c>
      <c r="AD20" s="22">
        <v>7387529.5499999998</v>
      </c>
      <c r="AE20" s="22">
        <v>0</v>
      </c>
      <c r="AF20" s="22">
        <v>27100</v>
      </c>
      <c r="AG20" s="22">
        <v>58700.93</v>
      </c>
      <c r="AH20" s="22">
        <v>58701.279999999999</v>
      </c>
      <c r="AI20" s="22">
        <v>0</v>
      </c>
      <c r="AJ20" s="22">
        <v>255</v>
      </c>
      <c r="AK20" s="22">
        <v>0</v>
      </c>
      <c r="AL20" s="22">
        <v>0</v>
      </c>
      <c r="AM20" s="22">
        <v>64223.75</v>
      </c>
      <c r="AN20" s="22">
        <v>9200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4044887.0399999996</v>
      </c>
      <c r="BE20" s="22">
        <v>15.72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1311421.32</v>
      </c>
      <c r="BO20" s="22">
        <v>0</v>
      </c>
      <c r="BP20" s="22">
        <v>53016150.909999996</v>
      </c>
      <c r="BQ20" s="22">
        <v>1278960.1000000001</v>
      </c>
      <c r="BR20" s="22">
        <v>15019875.18</v>
      </c>
      <c r="BS20" s="22">
        <v>13796054.639999999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4559702.3499999996</v>
      </c>
      <c r="CB20" s="22">
        <v>0</v>
      </c>
      <c r="CC20" s="22">
        <v>614347.32999999996</v>
      </c>
      <c r="CD20" s="22">
        <v>0</v>
      </c>
      <c r="CE20" s="22">
        <v>0</v>
      </c>
      <c r="CF20" s="22">
        <v>0</v>
      </c>
      <c r="CG20" s="22">
        <v>0</v>
      </c>
      <c r="CH20" s="22">
        <v>26782.17</v>
      </c>
      <c r="CI20" s="23">
        <v>121334815.08000001</v>
      </c>
      <c r="CJ20" s="22">
        <v>204582.06</v>
      </c>
      <c r="CK20" s="22">
        <v>0</v>
      </c>
      <c r="CL20" s="23">
        <v>15250053.650000002</v>
      </c>
      <c r="CM20" s="22">
        <v>162602.30000000002</v>
      </c>
      <c r="CN20" s="22">
        <v>15087451.350000001</v>
      </c>
      <c r="CO20" s="23">
        <v>105880179.37</v>
      </c>
      <c r="CP20" s="22">
        <v>2016248.41</v>
      </c>
      <c r="CQ20" s="22">
        <v>103863930.96000001</v>
      </c>
      <c r="CR20" s="22">
        <v>226926.05</v>
      </c>
      <c r="CS20" s="22">
        <v>0</v>
      </c>
      <c r="CT20" s="22">
        <v>0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3">
        <v>0</v>
      </c>
      <c r="DC20" s="22">
        <v>0</v>
      </c>
      <c r="DD20" s="22">
        <v>0</v>
      </c>
      <c r="DE20" s="23">
        <v>0</v>
      </c>
      <c r="DF20" s="22">
        <v>0</v>
      </c>
      <c r="DG20" s="22">
        <v>0</v>
      </c>
      <c r="DH20" s="23">
        <v>0</v>
      </c>
      <c r="DI20" s="22">
        <v>0</v>
      </c>
      <c r="DJ20" s="22">
        <v>0</v>
      </c>
      <c r="DK20" s="22">
        <v>0</v>
      </c>
      <c r="DL20" s="22">
        <v>1039390657.0099995</v>
      </c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 ht="12.75" customHeight="1" x14ac:dyDescent="0.2">
      <c r="A21" s="66" t="s">
        <v>173</v>
      </c>
      <c r="B21" s="21">
        <v>1018</v>
      </c>
      <c r="C21" s="67" t="s">
        <v>146</v>
      </c>
      <c r="D21" s="23">
        <v>30005470.68</v>
      </c>
      <c r="E21" s="22">
        <v>16538503.869999999</v>
      </c>
      <c r="F21" s="22">
        <v>8053701.5100000007</v>
      </c>
      <c r="G21" s="22">
        <v>5413265.2999999998</v>
      </c>
      <c r="H21" s="22">
        <v>0</v>
      </c>
      <c r="I21" s="22">
        <v>9438625.8399999999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1873465.03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3487742.27</v>
      </c>
      <c r="W21" s="22">
        <v>43281397.939999998</v>
      </c>
      <c r="X21" s="22">
        <v>0</v>
      </c>
      <c r="Y21" s="22">
        <v>683516</v>
      </c>
      <c r="Z21" s="22">
        <v>206011.84</v>
      </c>
      <c r="AA21" s="22">
        <v>0</v>
      </c>
      <c r="AB21" s="22">
        <v>0</v>
      </c>
      <c r="AC21" s="22">
        <v>164415.28</v>
      </c>
      <c r="AD21" s="22">
        <v>30547.95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11357.5</v>
      </c>
      <c r="AK21" s="22">
        <v>2400</v>
      </c>
      <c r="AL21" s="22">
        <v>0</v>
      </c>
      <c r="AM21" s="22">
        <v>2242832.96</v>
      </c>
      <c r="AN21" s="22">
        <v>0</v>
      </c>
      <c r="AO21" s="22">
        <v>0</v>
      </c>
      <c r="AP21" s="22">
        <v>87719.47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933205.67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39447.89</v>
      </c>
      <c r="BO21" s="22">
        <v>0</v>
      </c>
      <c r="BP21" s="22">
        <v>1307555.5900000001</v>
      </c>
      <c r="BQ21" s="22">
        <v>291262</v>
      </c>
      <c r="BR21" s="22">
        <v>2103810.2200000002</v>
      </c>
      <c r="BS21" s="22">
        <v>934368.66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5203418.7300000004</v>
      </c>
      <c r="CB21" s="22">
        <v>0</v>
      </c>
      <c r="CC21" s="22">
        <v>68421.86</v>
      </c>
      <c r="CD21" s="22">
        <v>0</v>
      </c>
      <c r="CE21" s="22">
        <v>0</v>
      </c>
      <c r="CF21" s="22">
        <v>272160</v>
      </c>
      <c r="CG21" s="22">
        <v>0</v>
      </c>
      <c r="CH21" s="22">
        <v>0</v>
      </c>
      <c r="CI21" s="23">
        <v>18498321.93</v>
      </c>
      <c r="CJ21" s="22">
        <v>0</v>
      </c>
      <c r="CK21" s="22">
        <v>0</v>
      </c>
      <c r="CL21" s="23">
        <v>18498321.93</v>
      </c>
      <c r="CM21" s="22">
        <v>18498321.93</v>
      </c>
      <c r="CN21" s="22">
        <v>0</v>
      </c>
      <c r="CO21" s="23">
        <v>0</v>
      </c>
      <c r="CP21" s="22">
        <v>0</v>
      </c>
      <c r="CQ21" s="22">
        <v>0</v>
      </c>
      <c r="CR21" s="22">
        <v>317166.72000000003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3">
        <v>0</v>
      </c>
      <c r="DC21" s="22">
        <v>0</v>
      </c>
      <c r="DD21" s="22">
        <v>0</v>
      </c>
      <c r="DE21" s="23">
        <v>0</v>
      </c>
      <c r="DF21" s="22">
        <v>0</v>
      </c>
      <c r="DG21" s="22">
        <v>0</v>
      </c>
      <c r="DH21" s="23">
        <v>0</v>
      </c>
      <c r="DI21" s="22">
        <v>0</v>
      </c>
      <c r="DJ21" s="22">
        <v>0</v>
      </c>
      <c r="DK21" s="22">
        <v>0</v>
      </c>
      <c r="DL21" s="22">
        <v>121484642.03</v>
      </c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 ht="12.75" customHeight="1" x14ac:dyDescent="0.2">
      <c r="A22" s="66" t="s">
        <v>175</v>
      </c>
      <c r="B22" s="21">
        <v>1020</v>
      </c>
      <c r="C22" s="67" t="s">
        <v>146</v>
      </c>
      <c r="D22" s="23">
        <v>708100046.04999971</v>
      </c>
      <c r="E22" s="22">
        <v>24246447.87000012</v>
      </c>
      <c r="F22" s="22">
        <v>123465853.6499998</v>
      </c>
      <c r="G22" s="22">
        <v>560387744.52999985</v>
      </c>
      <c r="H22" s="22">
        <v>19711979.02</v>
      </c>
      <c r="I22" s="22">
        <v>134203861.54000004</v>
      </c>
      <c r="J22" s="22">
        <v>0</v>
      </c>
      <c r="K22" s="22">
        <v>0</v>
      </c>
      <c r="L22" s="22">
        <v>0</v>
      </c>
      <c r="M22" s="22">
        <v>0</v>
      </c>
      <c r="N22" s="22">
        <v>5252726.6400000006</v>
      </c>
      <c r="O22" s="22">
        <v>44238659.849999994</v>
      </c>
      <c r="P22" s="22">
        <v>0</v>
      </c>
      <c r="Q22" s="22">
        <v>35362076.220000029</v>
      </c>
      <c r="R22" s="22">
        <v>0</v>
      </c>
      <c r="S22" s="22">
        <v>0</v>
      </c>
      <c r="T22" s="22">
        <v>1061087910.3899999</v>
      </c>
      <c r="U22" s="22">
        <v>91596797.359999985</v>
      </c>
      <c r="V22" s="22">
        <v>188861351.99000004</v>
      </c>
      <c r="W22" s="22">
        <v>1645059720.6000001</v>
      </c>
      <c r="X22" s="22">
        <v>84448.799999999988</v>
      </c>
      <c r="Y22" s="22">
        <v>69141674.539999992</v>
      </c>
      <c r="Z22" s="22">
        <v>24086712.280000001</v>
      </c>
      <c r="AA22" s="22">
        <v>0</v>
      </c>
      <c r="AB22" s="22">
        <v>0</v>
      </c>
      <c r="AC22" s="22">
        <v>0</v>
      </c>
      <c r="AD22" s="22">
        <v>1613244.5400000103</v>
      </c>
      <c r="AE22" s="22">
        <v>0</v>
      </c>
      <c r="AF22" s="22">
        <v>3308845.5400000028</v>
      </c>
      <c r="AG22" s="22">
        <v>32880125.069999933</v>
      </c>
      <c r="AH22" s="22">
        <v>36512159.150000006</v>
      </c>
      <c r="AI22" s="22">
        <v>5922811.5200000005</v>
      </c>
      <c r="AJ22" s="22">
        <v>3307462.37</v>
      </c>
      <c r="AK22" s="22">
        <v>231166.56</v>
      </c>
      <c r="AL22" s="22">
        <v>0</v>
      </c>
      <c r="AM22" s="22">
        <v>89572740.059999987</v>
      </c>
      <c r="AN22" s="22">
        <v>69054.999999999985</v>
      </c>
      <c r="AO22" s="22">
        <v>0</v>
      </c>
      <c r="AP22" s="22">
        <v>1284929.3500000001</v>
      </c>
      <c r="AQ22" s="22">
        <v>0</v>
      </c>
      <c r="AR22" s="22">
        <v>0</v>
      </c>
      <c r="AS22" s="22">
        <v>0</v>
      </c>
      <c r="AT22" s="22">
        <v>937739261.67999983</v>
      </c>
      <c r="AU22" s="22">
        <v>65435751.220000058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105110444.09000006</v>
      </c>
      <c r="BE22" s="22">
        <v>0</v>
      </c>
      <c r="BF22" s="22">
        <v>0</v>
      </c>
      <c r="BG22" s="22">
        <v>0</v>
      </c>
      <c r="BH22" s="22">
        <v>519096.41999999987</v>
      </c>
      <c r="BI22" s="22">
        <v>6937966.9499999993</v>
      </c>
      <c r="BJ22" s="22">
        <v>0</v>
      </c>
      <c r="BK22" s="22">
        <v>0</v>
      </c>
      <c r="BL22" s="22">
        <v>211624.74000000011</v>
      </c>
      <c r="BM22" s="22">
        <v>0</v>
      </c>
      <c r="BN22" s="22">
        <v>60941089.040000007</v>
      </c>
      <c r="BO22" s="22">
        <v>0</v>
      </c>
      <c r="BP22" s="22">
        <v>222815827.57000005</v>
      </c>
      <c r="BQ22" s="22">
        <v>23039659.670000002</v>
      </c>
      <c r="BR22" s="22">
        <v>93612663.380000085</v>
      </c>
      <c r="BS22" s="22">
        <v>205156722.59999999</v>
      </c>
      <c r="BT22" s="22">
        <v>0</v>
      </c>
      <c r="BU22" s="22">
        <v>0</v>
      </c>
      <c r="BV22" s="22">
        <v>0</v>
      </c>
      <c r="BW22" s="22">
        <v>-1975.0499999989988</v>
      </c>
      <c r="BX22" s="22">
        <v>0</v>
      </c>
      <c r="BY22" s="22">
        <v>0</v>
      </c>
      <c r="BZ22" s="22">
        <v>1715740.5800000019</v>
      </c>
      <c r="CA22" s="22">
        <v>43020615.649999499</v>
      </c>
      <c r="CB22" s="22">
        <v>0</v>
      </c>
      <c r="CC22" s="22">
        <v>9718371.4700002968</v>
      </c>
      <c r="CD22" s="22">
        <v>12298.89</v>
      </c>
      <c r="CE22" s="22">
        <v>0</v>
      </c>
      <c r="CF22" s="22">
        <v>0</v>
      </c>
      <c r="CG22" s="22">
        <v>591157.97000000626</v>
      </c>
      <c r="CH22" s="22">
        <v>2424</v>
      </c>
      <c r="CI22" s="23">
        <v>602623345.81000018</v>
      </c>
      <c r="CJ22" s="22">
        <v>0</v>
      </c>
      <c r="CK22" s="22">
        <v>420458.71</v>
      </c>
      <c r="CL22" s="23">
        <v>427520908.00000006</v>
      </c>
      <c r="CM22" s="22">
        <v>54730.730000000098</v>
      </c>
      <c r="CN22" s="22">
        <v>427466177.27000004</v>
      </c>
      <c r="CO22" s="23">
        <v>174681979.10000014</v>
      </c>
      <c r="CP22" s="22">
        <v>21607397.620000001</v>
      </c>
      <c r="CQ22" s="22">
        <v>153074581.48000014</v>
      </c>
      <c r="CR22" s="22">
        <v>1822191.1299999992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0</v>
      </c>
      <c r="CY22" s="22">
        <v>0</v>
      </c>
      <c r="CZ22" s="22">
        <v>0</v>
      </c>
      <c r="DA22" s="22">
        <v>0</v>
      </c>
      <c r="DB22" s="23">
        <v>0</v>
      </c>
      <c r="DC22" s="22">
        <v>0</v>
      </c>
      <c r="DD22" s="22">
        <v>0</v>
      </c>
      <c r="DE22" s="23">
        <v>0</v>
      </c>
      <c r="DF22" s="22">
        <v>0</v>
      </c>
      <c r="DG22" s="22">
        <v>0</v>
      </c>
      <c r="DH22" s="23">
        <v>0</v>
      </c>
      <c r="DI22" s="22">
        <v>0</v>
      </c>
      <c r="DJ22" s="22">
        <v>0</v>
      </c>
      <c r="DK22" s="22">
        <v>0</v>
      </c>
      <c r="DL22" s="22">
        <v>6582514782.250001</v>
      </c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 ht="12.75" customHeight="1" x14ac:dyDescent="0.2">
      <c r="A23" s="66" t="s">
        <v>177</v>
      </c>
      <c r="B23" s="21">
        <v>1022</v>
      </c>
      <c r="C23" s="67" t="s">
        <v>146</v>
      </c>
      <c r="D23" s="23">
        <v>530483115.38999987</v>
      </c>
      <c r="E23" s="22">
        <v>136591675.08000001</v>
      </c>
      <c r="F23" s="22">
        <v>227472799.35000002</v>
      </c>
      <c r="G23" s="22">
        <v>166418640.95999983</v>
      </c>
      <c r="H23" s="22">
        <v>0</v>
      </c>
      <c r="I23" s="22">
        <v>141496905.36000001</v>
      </c>
      <c r="J23" s="22">
        <v>0</v>
      </c>
      <c r="K23" s="22">
        <v>762173</v>
      </c>
      <c r="L23" s="22">
        <v>0</v>
      </c>
      <c r="M23" s="22">
        <v>0</v>
      </c>
      <c r="N23" s="22">
        <v>0</v>
      </c>
      <c r="O23" s="22">
        <v>126991890.36999995</v>
      </c>
      <c r="P23" s="22">
        <v>0</v>
      </c>
      <c r="Q23" s="22">
        <v>9748120.4499999993</v>
      </c>
      <c r="R23" s="22">
        <v>0</v>
      </c>
      <c r="S23" s="22">
        <v>0</v>
      </c>
      <c r="T23" s="22">
        <v>1470037613.53</v>
      </c>
      <c r="U23" s="22">
        <v>56292976.189999998</v>
      </c>
      <c r="V23" s="22">
        <v>601029950.55000007</v>
      </c>
      <c r="W23" s="22">
        <v>1813845126.0599988</v>
      </c>
      <c r="X23" s="22">
        <v>1667081.3099999996</v>
      </c>
      <c r="Y23" s="22">
        <v>20539282.059999999</v>
      </c>
      <c r="Z23" s="22">
        <v>7491881.5899999989</v>
      </c>
      <c r="AA23" s="22">
        <v>-218.19</v>
      </c>
      <c r="AB23" s="22">
        <v>0</v>
      </c>
      <c r="AC23" s="22">
        <v>0</v>
      </c>
      <c r="AD23" s="22">
        <v>1036555.9500000001</v>
      </c>
      <c r="AE23" s="22">
        <v>60000</v>
      </c>
      <c r="AF23" s="22">
        <v>2262542.6500000004</v>
      </c>
      <c r="AG23" s="22">
        <v>0</v>
      </c>
      <c r="AH23" s="22">
        <v>0</v>
      </c>
      <c r="AI23" s="22">
        <v>0</v>
      </c>
      <c r="AJ23" s="22">
        <v>155317.09</v>
      </c>
      <c r="AK23" s="22">
        <v>523479.12</v>
      </c>
      <c r="AL23" s="22">
        <v>0</v>
      </c>
      <c r="AM23" s="22">
        <v>493690.97000000009</v>
      </c>
      <c r="AN23" s="22">
        <v>0</v>
      </c>
      <c r="AO23" s="22">
        <v>0</v>
      </c>
      <c r="AP23" s="22">
        <v>590848.38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8449061.540000001</v>
      </c>
      <c r="BE23" s="22">
        <v>227.01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22315123.830000006</v>
      </c>
      <c r="BO23" s="22">
        <v>0</v>
      </c>
      <c r="BP23" s="22">
        <v>51249460.150000006</v>
      </c>
      <c r="BQ23" s="22">
        <v>9748567.760000011</v>
      </c>
      <c r="BR23" s="22">
        <v>19993189.699999996</v>
      </c>
      <c r="BS23" s="22">
        <v>18406877.819999978</v>
      </c>
      <c r="BT23" s="22">
        <v>0</v>
      </c>
      <c r="BU23" s="22">
        <v>15000</v>
      </c>
      <c r="BV23" s="22">
        <v>1211895.7300000002</v>
      </c>
      <c r="BW23" s="22">
        <v>8821.17</v>
      </c>
      <c r="BX23" s="22">
        <v>0</v>
      </c>
      <c r="BY23" s="22">
        <v>0</v>
      </c>
      <c r="BZ23" s="22">
        <v>1736179.7399999998</v>
      </c>
      <c r="CA23" s="22">
        <v>714510146.20000005</v>
      </c>
      <c r="CB23" s="22">
        <v>0</v>
      </c>
      <c r="CC23" s="22">
        <v>40957273.220000006</v>
      </c>
      <c r="CD23" s="22">
        <v>0</v>
      </c>
      <c r="CE23" s="22">
        <v>0</v>
      </c>
      <c r="CF23" s="22">
        <v>1034992.61</v>
      </c>
      <c r="CG23" s="22">
        <v>437920.45999999996</v>
      </c>
      <c r="CH23" s="22">
        <v>0</v>
      </c>
      <c r="CI23" s="23">
        <v>243327495.47999996</v>
      </c>
      <c r="CJ23" s="22">
        <v>1446497.9400000004</v>
      </c>
      <c r="CK23" s="22">
        <v>118648</v>
      </c>
      <c r="CL23" s="23">
        <v>131850797.20999998</v>
      </c>
      <c r="CM23" s="22">
        <v>1164459.1000000001</v>
      </c>
      <c r="CN23" s="22">
        <v>130686338.10999998</v>
      </c>
      <c r="CO23" s="23">
        <v>109911552.33</v>
      </c>
      <c r="CP23" s="22">
        <v>67847025.810000002</v>
      </c>
      <c r="CQ23" s="22">
        <v>42064526.519999996</v>
      </c>
      <c r="CR23" s="22">
        <v>18298071.960000232</v>
      </c>
      <c r="CS23" s="22">
        <v>0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3">
        <v>0</v>
      </c>
      <c r="DC23" s="22">
        <v>0</v>
      </c>
      <c r="DD23" s="22">
        <v>0</v>
      </c>
      <c r="DE23" s="23">
        <v>0</v>
      </c>
      <c r="DF23" s="22">
        <v>0</v>
      </c>
      <c r="DG23" s="22">
        <v>0</v>
      </c>
      <c r="DH23" s="23">
        <v>0</v>
      </c>
      <c r="DI23" s="22">
        <v>0</v>
      </c>
      <c r="DJ23" s="22">
        <v>0</v>
      </c>
      <c r="DK23" s="22">
        <v>0</v>
      </c>
      <c r="DL23" s="22">
        <v>5937208636.2099981</v>
      </c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 ht="12.75" customHeight="1" x14ac:dyDescent="0.2">
      <c r="A24" s="66" t="s">
        <v>179</v>
      </c>
      <c r="B24" s="21">
        <v>1025</v>
      </c>
      <c r="C24" s="67" t="s">
        <v>146</v>
      </c>
      <c r="D24" s="23">
        <v>24536660.120000042</v>
      </c>
      <c r="E24" s="22">
        <v>4358550.4600000205</v>
      </c>
      <c r="F24" s="22">
        <v>9908207.0400000196</v>
      </c>
      <c r="G24" s="22">
        <v>10269902.619999999</v>
      </c>
      <c r="H24" s="22">
        <v>258786.35</v>
      </c>
      <c r="I24" s="22">
        <v>19143541.379999999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7032363.8600000497</v>
      </c>
      <c r="P24" s="22">
        <v>0</v>
      </c>
      <c r="Q24" s="22">
        <v>306607.71000000002</v>
      </c>
      <c r="R24" s="22">
        <v>0</v>
      </c>
      <c r="S24" s="22">
        <v>0</v>
      </c>
      <c r="T24" s="22">
        <v>412952092.93990397</v>
      </c>
      <c r="U24" s="22">
        <v>497289.52</v>
      </c>
      <c r="V24" s="22">
        <v>190983018.989977</v>
      </c>
      <c r="W24" s="22">
        <v>98762968.399999499</v>
      </c>
      <c r="X24" s="22">
        <v>0</v>
      </c>
      <c r="Y24" s="22">
        <v>1341769.1599999999</v>
      </c>
      <c r="Z24" s="22">
        <v>325315.07</v>
      </c>
      <c r="AA24" s="22">
        <v>0</v>
      </c>
      <c r="AB24" s="22">
        <v>0</v>
      </c>
      <c r="AC24" s="22">
        <v>1015576.8</v>
      </c>
      <c r="AD24" s="22">
        <v>250651.549999999</v>
      </c>
      <c r="AE24" s="22">
        <v>0</v>
      </c>
      <c r="AF24" s="22">
        <v>246639.57</v>
      </c>
      <c r="AG24" s="22">
        <v>0</v>
      </c>
      <c r="AH24" s="22">
        <v>0</v>
      </c>
      <c r="AI24" s="22">
        <v>0</v>
      </c>
      <c r="AJ24" s="22">
        <v>111277.6</v>
      </c>
      <c r="AK24" s="22">
        <v>12889.22</v>
      </c>
      <c r="AL24" s="22">
        <v>0</v>
      </c>
      <c r="AM24" s="22">
        <v>56350</v>
      </c>
      <c r="AN24" s="22">
        <v>20000</v>
      </c>
      <c r="AO24" s="22">
        <v>0</v>
      </c>
      <c r="AP24" s="22">
        <v>39891.79</v>
      </c>
      <c r="AQ24" s="22">
        <v>0</v>
      </c>
      <c r="AR24" s="22">
        <v>0</v>
      </c>
      <c r="AS24" s="22">
        <v>0</v>
      </c>
      <c r="AT24" s="22">
        <v>33157134.8800001</v>
      </c>
      <c r="AU24" s="22">
        <v>2177422.0699999998</v>
      </c>
      <c r="AV24" s="22">
        <v>2186993.4199999901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4459836.0800000504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41114547.210004099</v>
      </c>
      <c r="BO24" s="22">
        <v>0</v>
      </c>
      <c r="BP24" s="22">
        <v>1998696.15</v>
      </c>
      <c r="BQ24" s="22">
        <v>0</v>
      </c>
      <c r="BR24" s="22">
        <v>2819211.98</v>
      </c>
      <c r="BS24" s="22">
        <v>1556809.67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12023085.23</v>
      </c>
      <c r="CB24" s="22">
        <v>0</v>
      </c>
      <c r="CC24" s="22">
        <v>778618.2</v>
      </c>
      <c r="CD24" s="22">
        <v>0</v>
      </c>
      <c r="CE24" s="22">
        <v>0</v>
      </c>
      <c r="CF24" s="22">
        <v>0</v>
      </c>
      <c r="CG24" s="22">
        <v>0</v>
      </c>
      <c r="CH24" s="22">
        <v>80470.100000000006</v>
      </c>
      <c r="CI24" s="23">
        <v>4819708.5599999996</v>
      </c>
      <c r="CJ24" s="22">
        <v>4440620.5599999996</v>
      </c>
      <c r="CK24" s="22">
        <v>0</v>
      </c>
      <c r="CL24" s="23">
        <v>379088</v>
      </c>
      <c r="CM24" s="22">
        <v>0</v>
      </c>
      <c r="CN24" s="22">
        <v>379088</v>
      </c>
      <c r="CO24" s="23">
        <v>0</v>
      </c>
      <c r="CP24" s="22">
        <v>0</v>
      </c>
      <c r="CQ24" s="22">
        <v>0</v>
      </c>
      <c r="CR24" s="22">
        <v>76666.69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3">
        <v>0</v>
      </c>
      <c r="DC24" s="22">
        <v>0</v>
      </c>
      <c r="DD24" s="22">
        <v>0</v>
      </c>
      <c r="DE24" s="23">
        <v>0</v>
      </c>
      <c r="DF24" s="22">
        <v>0</v>
      </c>
      <c r="DG24" s="22">
        <v>0</v>
      </c>
      <c r="DH24" s="23">
        <v>0</v>
      </c>
      <c r="DI24" s="22">
        <v>0</v>
      </c>
      <c r="DJ24" s="22">
        <v>0</v>
      </c>
      <c r="DK24" s="22">
        <v>0</v>
      </c>
      <c r="DL24" s="22">
        <v>865142890.26988482</v>
      </c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 ht="12.75" customHeight="1" x14ac:dyDescent="0.2">
      <c r="A25" s="66" t="s">
        <v>181</v>
      </c>
      <c r="B25" s="21">
        <v>1027</v>
      </c>
      <c r="C25" s="67" t="s">
        <v>146</v>
      </c>
      <c r="D25" s="23">
        <v>20056160.52</v>
      </c>
      <c r="E25" s="22">
        <v>6296505.5600000005</v>
      </c>
      <c r="F25" s="22">
        <v>10125301.139999999</v>
      </c>
      <c r="G25" s="22">
        <v>3634353.8200000003</v>
      </c>
      <c r="H25" s="22">
        <v>196157.83</v>
      </c>
      <c r="I25" s="22">
        <v>10679332.710000001</v>
      </c>
      <c r="J25" s="22">
        <v>0</v>
      </c>
      <c r="K25" s="22">
        <v>305424.08</v>
      </c>
      <c r="L25" s="22">
        <v>0</v>
      </c>
      <c r="M25" s="22">
        <v>0</v>
      </c>
      <c r="N25" s="22">
        <v>0</v>
      </c>
      <c r="O25" s="22">
        <v>7825074.0500000007</v>
      </c>
      <c r="P25" s="22">
        <v>0</v>
      </c>
      <c r="Q25" s="22">
        <v>782591.3</v>
      </c>
      <c r="R25" s="22">
        <v>0</v>
      </c>
      <c r="S25" s="22">
        <v>0</v>
      </c>
      <c r="T25" s="22">
        <v>231422276.86000001</v>
      </c>
      <c r="U25" s="22">
        <v>4120786.45</v>
      </c>
      <c r="V25" s="22">
        <v>147497393.13999993</v>
      </c>
      <c r="W25" s="22">
        <v>567271052.22600007</v>
      </c>
      <c r="X25" s="22">
        <v>0</v>
      </c>
      <c r="Y25" s="22">
        <v>2147206.88</v>
      </c>
      <c r="Z25" s="22">
        <v>1536522.2200000002</v>
      </c>
      <c r="AA25" s="22">
        <v>0</v>
      </c>
      <c r="AB25" s="22">
        <v>0</v>
      </c>
      <c r="AC25" s="22">
        <v>343984.31000000006</v>
      </c>
      <c r="AD25" s="22">
        <v>252250.37</v>
      </c>
      <c r="AE25" s="22">
        <v>0</v>
      </c>
      <c r="AF25" s="22">
        <v>0</v>
      </c>
      <c r="AG25" s="22">
        <v>9920.8700000000008</v>
      </c>
      <c r="AH25" s="22">
        <v>32946.57</v>
      </c>
      <c r="AI25" s="22">
        <v>0</v>
      </c>
      <c r="AJ25" s="22">
        <v>46148.38</v>
      </c>
      <c r="AK25" s="22">
        <v>5039.3900000000003</v>
      </c>
      <c r="AL25" s="22">
        <v>0</v>
      </c>
      <c r="AM25" s="22">
        <v>990684.31</v>
      </c>
      <c r="AN25" s="22">
        <v>0</v>
      </c>
      <c r="AO25" s="22">
        <v>0</v>
      </c>
      <c r="AP25" s="22">
        <v>33.07</v>
      </c>
      <c r="AQ25" s="22">
        <v>0</v>
      </c>
      <c r="AR25" s="22">
        <v>0</v>
      </c>
      <c r="AS25" s="22">
        <v>0</v>
      </c>
      <c r="AT25" s="22">
        <v>59055302.809999987</v>
      </c>
      <c r="AU25" s="22">
        <v>532099.3899999999</v>
      </c>
      <c r="AV25" s="22">
        <v>687673.8550000001</v>
      </c>
      <c r="AW25" s="22">
        <v>0</v>
      </c>
      <c r="AX25" s="22">
        <v>244013.1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6458609.4200000027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124226.2</v>
      </c>
      <c r="BN25" s="22">
        <v>6706706.3299999982</v>
      </c>
      <c r="BO25" s="22">
        <v>0</v>
      </c>
      <c r="BP25" s="22">
        <v>5340211.2300000004</v>
      </c>
      <c r="BQ25" s="22">
        <v>251800.22</v>
      </c>
      <c r="BR25" s="22">
        <v>6132278.9699999997</v>
      </c>
      <c r="BS25" s="22">
        <v>3319362.73</v>
      </c>
      <c r="BT25" s="22">
        <v>0</v>
      </c>
      <c r="BU25" s="22">
        <v>0</v>
      </c>
      <c r="BV25" s="22">
        <v>0</v>
      </c>
      <c r="BW25" s="22">
        <v>1116.8800000000001</v>
      </c>
      <c r="BX25" s="22">
        <v>0</v>
      </c>
      <c r="BY25" s="22">
        <v>0</v>
      </c>
      <c r="BZ25" s="22">
        <v>256908.05</v>
      </c>
      <c r="CA25" s="22">
        <v>100954046.68000001</v>
      </c>
      <c r="CB25" s="22">
        <v>0</v>
      </c>
      <c r="CC25" s="22">
        <v>6898750.6500000004</v>
      </c>
      <c r="CD25" s="22">
        <v>3430</v>
      </c>
      <c r="CE25" s="22">
        <v>0</v>
      </c>
      <c r="CF25" s="22">
        <v>-35767.5</v>
      </c>
      <c r="CG25" s="22">
        <v>378551.1</v>
      </c>
      <c r="CH25" s="22">
        <v>153040</v>
      </c>
      <c r="CI25" s="23">
        <v>175694717.77000001</v>
      </c>
      <c r="CJ25" s="22">
        <v>0</v>
      </c>
      <c r="CK25" s="22">
        <v>45444866.539999999</v>
      </c>
      <c r="CL25" s="23">
        <v>130226334.82000001</v>
      </c>
      <c r="CM25" s="22">
        <v>2576448.16</v>
      </c>
      <c r="CN25" s="22">
        <v>127649886.66000001</v>
      </c>
      <c r="CO25" s="23">
        <v>23516.410000000003</v>
      </c>
      <c r="CP25" s="22">
        <v>-15013.71</v>
      </c>
      <c r="CQ25" s="22">
        <v>38530.120000000003</v>
      </c>
      <c r="CR25" s="22">
        <v>1021751.62</v>
      </c>
      <c r="CS25" s="22">
        <v>0</v>
      </c>
      <c r="CT25" s="22">
        <v>0</v>
      </c>
      <c r="CU25" s="22">
        <v>0</v>
      </c>
      <c r="CV25" s="22">
        <v>0</v>
      </c>
      <c r="CW25" s="22">
        <v>0</v>
      </c>
      <c r="CX25" s="22">
        <v>0</v>
      </c>
      <c r="CY25" s="22">
        <v>0</v>
      </c>
      <c r="CZ25" s="22">
        <v>0</v>
      </c>
      <c r="DA25" s="22">
        <v>0</v>
      </c>
      <c r="DB25" s="23">
        <v>0</v>
      </c>
      <c r="DC25" s="22">
        <v>0</v>
      </c>
      <c r="DD25" s="22">
        <v>0</v>
      </c>
      <c r="DE25" s="23">
        <v>0</v>
      </c>
      <c r="DF25" s="22">
        <v>0</v>
      </c>
      <c r="DG25" s="22">
        <v>0</v>
      </c>
      <c r="DH25" s="23">
        <v>0</v>
      </c>
      <c r="DI25" s="22">
        <v>0</v>
      </c>
      <c r="DJ25" s="22">
        <v>0</v>
      </c>
      <c r="DK25" s="22">
        <v>0</v>
      </c>
      <c r="DL25" s="22">
        <v>1369699815.0410001</v>
      </c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 ht="12.75" customHeight="1" x14ac:dyDescent="0.2">
      <c r="A26" s="66" t="s">
        <v>183</v>
      </c>
      <c r="B26" s="21">
        <v>1028</v>
      </c>
      <c r="C26" s="67" t="s">
        <v>146</v>
      </c>
      <c r="D26" s="23">
        <v>370718220.43299973</v>
      </c>
      <c r="E26" s="22">
        <v>72398669.209999874</v>
      </c>
      <c r="F26" s="22">
        <v>240051887.37199992</v>
      </c>
      <c r="G26" s="22">
        <v>58267663.850999981</v>
      </c>
      <c r="H26" s="22">
        <v>1483932.5459999992</v>
      </c>
      <c r="I26" s="22">
        <v>36375295.472000003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43796330.247000001</v>
      </c>
      <c r="P26" s="22">
        <v>0</v>
      </c>
      <c r="Q26" s="22">
        <v>25059331.648000002</v>
      </c>
      <c r="R26" s="22">
        <v>0</v>
      </c>
      <c r="S26" s="22">
        <v>0</v>
      </c>
      <c r="T26" s="22">
        <v>594049543.04900002</v>
      </c>
      <c r="U26" s="22">
        <v>0</v>
      </c>
      <c r="V26" s="22">
        <v>211884987.80000001</v>
      </c>
      <c r="W26" s="22">
        <v>186912386.792</v>
      </c>
      <c r="X26" s="22">
        <v>0</v>
      </c>
      <c r="Y26" s="22">
        <v>20126821.772000007</v>
      </c>
      <c r="Z26" s="22">
        <v>14615963.493000001</v>
      </c>
      <c r="AA26" s="22">
        <v>0</v>
      </c>
      <c r="AB26" s="22">
        <v>0</v>
      </c>
      <c r="AC26" s="22">
        <v>2499791.6529999999</v>
      </c>
      <c r="AD26" s="22">
        <v>7546027.6160000013</v>
      </c>
      <c r="AE26" s="22">
        <v>0</v>
      </c>
      <c r="AF26" s="22">
        <v>474205.04200000007</v>
      </c>
      <c r="AG26" s="22">
        <v>0</v>
      </c>
      <c r="AH26" s="22">
        <v>0</v>
      </c>
      <c r="AI26" s="22">
        <v>0</v>
      </c>
      <c r="AJ26" s="22">
        <v>5110</v>
      </c>
      <c r="AK26" s="22">
        <v>18385.48</v>
      </c>
      <c r="AL26" s="22">
        <v>0</v>
      </c>
      <c r="AM26" s="22">
        <v>1528972.6440000022</v>
      </c>
      <c r="AN26" s="22">
        <v>0</v>
      </c>
      <c r="AO26" s="22">
        <v>0</v>
      </c>
      <c r="AP26" s="22">
        <v>705292.45600000012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33171385.642999999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28236579.158</v>
      </c>
      <c r="BO26" s="22">
        <v>0</v>
      </c>
      <c r="BP26" s="22">
        <v>54772624.625999987</v>
      </c>
      <c r="BQ26" s="22">
        <v>9917252.7530000005</v>
      </c>
      <c r="BR26" s="22">
        <v>33388436.259</v>
      </c>
      <c r="BS26" s="22">
        <v>39374939.945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520446.22</v>
      </c>
      <c r="CA26" s="22">
        <v>16509021.23</v>
      </c>
      <c r="CB26" s="22">
        <v>0</v>
      </c>
      <c r="CC26" s="22">
        <v>626377.84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v>875468011.0993737</v>
      </c>
      <c r="CJ26" s="22">
        <v>15750</v>
      </c>
      <c r="CK26" s="22">
        <v>106796.12</v>
      </c>
      <c r="CL26" s="23">
        <v>206628539.05935457</v>
      </c>
      <c r="CM26" s="22">
        <v>6298380.0800000075</v>
      </c>
      <c r="CN26" s="22">
        <v>200330158.97935456</v>
      </c>
      <c r="CO26" s="23">
        <v>668716925.92001915</v>
      </c>
      <c r="CP26" s="22">
        <v>206342680.43000096</v>
      </c>
      <c r="CQ26" s="22">
        <v>462374245.49001819</v>
      </c>
      <c r="CR26" s="22">
        <v>1296731.6800000025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3">
        <v>0</v>
      </c>
      <c r="DC26" s="22">
        <v>0</v>
      </c>
      <c r="DD26" s="22">
        <v>0</v>
      </c>
      <c r="DE26" s="23">
        <v>0</v>
      </c>
      <c r="DF26" s="22">
        <v>0</v>
      </c>
      <c r="DG26" s="22">
        <v>0</v>
      </c>
      <c r="DH26" s="23">
        <v>0</v>
      </c>
      <c r="DI26" s="22">
        <v>0</v>
      </c>
      <c r="DJ26" s="22">
        <v>0</v>
      </c>
      <c r="DK26" s="22">
        <v>0</v>
      </c>
      <c r="DL26" s="22">
        <v>2611082404.596374</v>
      </c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 ht="12.75" customHeight="1" x14ac:dyDescent="0.2">
      <c r="A27" s="66" t="s">
        <v>185</v>
      </c>
      <c r="B27" s="21">
        <v>1030</v>
      </c>
      <c r="C27" s="67" t="s">
        <v>146</v>
      </c>
      <c r="D27" s="23">
        <v>39175134.950000003</v>
      </c>
      <c r="E27" s="22">
        <v>7032819.5099999979</v>
      </c>
      <c r="F27" s="22">
        <v>14017155.960000008</v>
      </c>
      <c r="G27" s="22">
        <v>18125159.479999993</v>
      </c>
      <c r="H27" s="22">
        <v>3426676.9099999992</v>
      </c>
      <c r="I27" s="22">
        <v>60773048.360000737</v>
      </c>
      <c r="J27" s="22">
        <v>0</v>
      </c>
      <c r="K27" s="22">
        <v>8151834.9199999999</v>
      </c>
      <c r="L27" s="22">
        <v>0</v>
      </c>
      <c r="M27" s="22">
        <v>0</v>
      </c>
      <c r="N27" s="22">
        <v>0</v>
      </c>
      <c r="O27" s="22">
        <v>2842031.7200000007</v>
      </c>
      <c r="P27" s="22">
        <v>0</v>
      </c>
      <c r="Q27" s="22">
        <v>0</v>
      </c>
      <c r="R27" s="22">
        <v>0</v>
      </c>
      <c r="S27" s="22">
        <v>0</v>
      </c>
      <c r="T27" s="22">
        <v>1374666182.5401411</v>
      </c>
      <c r="U27" s="22">
        <v>0</v>
      </c>
      <c r="V27" s="22">
        <v>147370538.28999308</v>
      </c>
      <c r="W27" s="22">
        <v>606759858.73989701</v>
      </c>
      <c r="X27" s="22">
        <v>0</v>
      </c>
      <c r="Y27" s="22">
        <v>3699209.5800000546</v>
      </c>
      <c r="Z27" s="22">
        <v>1848445.0500000115</v>
      </c>
      <c r="AA27" s="22">
        <v>0</v>
      </c>
      <c r="AB27" s="22">
        <v>0</v>
      </c>
      <c r="AC27" s="22">
        <v>902223.87000000011</v>
      </c>
      <c r="AD27" s="22">
        <v>99751.599999999991</v>
      </c>
      <c r="AE27" s="22">
        <v>0</v>
      </c>
      <c r="AF27" s="22">
        <v>2180165.240000003</v>
      </c>
      <c r="AG27" s="22">
        <v>1401197.7800000003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4311940.34</v>
      </c>
      <c r="AN27" s="22">
        <v>0</v>
      </c>
      <c r="AO27" s="22">
        <v>0</v>
      </c>
      <c r="AP27" s="22">
        <v>106445.81999999998</v>
      </c>
      <c r="AQ27" s="22">
        <v>0</v>
      </c>
      <c r="AR27" s="22">
        <v>0</v>
      </c>
      <c r="AS27" s="22">
        <v>0</v>
      </c>
      <c r="AT27" s="22">
        <v>113132268.05999979</v>
      </c>
      <c r="AU27" s="22">
        <v>3539913.5199999698</v>
      </c>
      <c r="AV27" s="22">
        <v>485358.86000000103</v>
      </c>
      <c r="AW27" s="22">
        <v>0</v>
      </c>
      <c r="AX27" s="22">
        <v>562978.43000000343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167604707.38997647</v>
      </c>
      <c r="BE27" s="22">
        <v>353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8842107.769999411</v>
      </c>
      <c r="BO27" s="22">
        <v>0</v>
      </c>
      <c r="BP27" s="22">
        <v>9006288.4999999627</v>
      </c>
      <c r="BQ27" s="22">
        <v>604357.31000000006</v>
      </c>
      <c r="BR27" s="22">
        <v>12292074.240000004</v>
      </c>
      <c r="BS27" s="22">
        <v>5230099.1099999407</v>
      </c>
      <c r="BT27" s="22">
        <v>0</v>
      </c>
      <c r="BU27" s="22">
        <v>0</v>
      </c>
      <c r="BV27" s="22">
        <v>0</v>
      </c>
      <c r="BW27" s="22">
        <v>4916.2199999999975</v>
      </c>
      <c r="BX27" s="22">
        <v>0</v>
      </c>
      <c r="BY27" s="22">
        <v>0</v>
      </c>
      <c r="BZ27" s="22">
        <v>4022824.73</v>
      </c>
      <c r="CA27" s="22">
        <v>256339202.70999882</v>
      </c>
      <c r="CB27" s="22">
        <v>0</v>
      </c>
      <c r="CC27" s="22">
        <v>19582314.019999929</v>
      </c>
      <c r="CD27" s="22">
        <v>0</v>
      </c>
      <c r="CE27" s="22">
        <v>0</v>
      </c>
      <c r="CF27" s="22">
        <v>0</v>
      </c>
      <c r="CG27" s="22">
        <v>211555.59</v>
      </c>
      <c r="CH27" s="22">
        <v>1199076.7</v>
      </c>
      <c r="CI27" s="23">
        <v>8373892.5400000066</v>
      </c>
      <c r="CJ27" s="22">
        <v>0</v>
      </c>
      <c r="CK27" s="22">
        <v>0</v>
      </c>
      <c r="CL27" s="23">
        <v>8373892.5400000066</v>
      </c>
      <c r="CM27" s="22">
        <v>0</v>
      </c>
      <c r="CN27" s="22">
        <v>8373892.5400000066</v>
      </c>
      <c r="CO27" s="23">
        <v>0</v>
      </c>
      <c r="CP27" s="22">
        <v>0</v>
      </c>
      <c r="CQ27" s="22">
        <v>0</v>
      </c>
      <c r="CR27" s="22">
        <v>1918540.8300000012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3">
        <v>0</v>
      </c>
      <c r="DC27" s="22">
        <v>0</v>
      </c>
      <c r="DD27" s="22">
        <v>0</v>
      </c>
      <c r="DE27" s="23">
        <v>0</v>
      </c>
      <c r="DF27" s="22">
        <v>0</v>
      </c>
      <c r="DG27" s="22">
        <v>0</v>
      </c>
      <c r="DH27" s="23">
        <v>0</v>
      </c>
      <c r="DI27" s="22">
        <v>0</v>
      </c>
      <c r="DJ27" s="22">
        <v>0</v>
      </c>
      <c r="DK27" s="22">
        <v>0</v>
      </c>
      <c r="DL27" s="22">
        <v>2870667515.240006</v>
      </c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 ht="12.75" customHeight="1" x14ac:dyDescent="0.2">
      <c r="A28" s="66" t="s">
        <v>187</v>
      </c>
      <c r="B28" s="21">
        <v>1031</v>
      </c>
      <c r="C28" s="67" t="s">
        <v>146</v>
      </c>
      <c r="D28" s="23">
        <v>10102229.65</v>
      </c>
      <c r="E28" s="22">
        <v>455785.1</v>
      </c>
      <c r="F28" s="22">
        <v>3322747.51</v>
      </c>
      <c r="G28" s="22">
        <v>6323697.04</v>
      </c>
      <c r="H28" s="22">
        <v>0</v>
      </c>
      <c r="I28" s="22">
        <v>1867999.76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453757.3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9202491.3399999999</v>
      </c>
      <c r="W28" s="22">
        <v>62416840.32</v>
      </c>
      <c r="X28" s="22">
        <v>0</v>
      </c>
      <c r="Y28" s="22">
        <v>42676.44</v>
      </c>
      <c r="Z28" s="22">
        <v>4990.82</v>
      </c>
      <c r="AA28" s="22">
        <v>0</v>
      </c>
      <c r="AB28" s="22">
        <v>0</v>
      </c>
      <c r="AC28" s="22">
        <v>-208645.81</v>
      </c>
      <c r="AD28" s="22">
        <v>10565.64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9888.64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7191.43</v>
      </c>
      <c r="BC28" s="22">
        <v>0</v>
      </c>
      <c r="BD28" s="22">
        <v>35367.910000000003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2261309.25</v>
      </c>
      <c r="BO28" s="22">
        <v>0</v>
      </c>
      <c r="BP28" s="22">
        <v>806616.11</v>
      </c>
      <c r="BQ28" s="22">
        <v>0</v>
      </c>
      <c r="BR28" s="22">
        <v>827064.53</v>
      </c>
      <c r="BS28" s="22">
        <v>208840.7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v>0</v>
      </c>
      <c r="CJ28" s="22">
        <v>0</v>
      </c>
      <c r="CK28" s="22">
        <v>0</v>
      </c>
      <c r="CL28" s="23">
        <v>0</v>
      </c>
      <c r="CM28" s="22">
        <v>0</v>
      </c>
      <c r="CN28" s="22">
        <v>0</v>
      </c>
      <c r="CO28" s="23">
        <v>0</v>
      </c>
      <c r="CP28" s="22">
        <v>0</v>
      </c>
      <c r="CQ28" s="22">
        <v>0</v>
      </c>
      <c r="CR28" s="22">
        <v>180343.6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3">
        <v>0</v>
      </c>
      <c r="DC28" s="22">
        <v>0</v>
      </c>
      <c r="DD28" s="22">
        <v>0</v>
      </c>
      <c r="DE28" s="23">
        <v>0</v>
      </c>
      <c r="DF28" s="22">
        <v>0</v>
      </c>
      <c r="DG28" s="22">
        <v>0</v>
      </c>
      <c r="DH28" s="23">
        <v>0</v>
      </c>
      <c r="DI28" s="22">
        <v>0</v>
      </c>
      <c r="DJ28" s="22">
        <v>0</v>
      </c>
      <c r="DK28" s="22">
        <v>0</v>
      </c>
      <c r="DL28" s="22">
        <v>88229527.629999995</v>
      </c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 ht="12.75" customHeight="1" x14ac:dyDescent="0.2">
      <c r="A29" s="66" t="s">
        <v>189</v>
      </c>
      <c r="B29" s="21">
        <v>1032</v>
      </c>
      <c r="C29" s="67" t="s">
        <v>146</v>
      </c>
      <c r="D29" s="23">
        <v>85467599.0097</v>
      </c>
      <c r="E29" s="22">
        <v>7261915.6865892364</v>
      </c>
      <c r="F29" s="22">
        <v>46480157.32307864</v>
      </c>
      <c r="G29" s="22">
        <v>31725526.000032134</v>
      </c>
      <c r="H29" s="22">
        <v>6959488.0409999983</v>
      </c>
      <c r="I29" s="22">
        <v>110760223.5199998</v>
      </c>
      <c r="J29" s="22">
        <v>269974.66000000003</v>
      </c>
      <c r="K29" s="22">
        <v>0</v>
      </c>
      <c r="L29" s="22">
        <v>0</v>
      </c>
      <c r="M29" s="22">
        <v>0</v>
      </c>
      <c r="N29" s="22">
        <v>0</v>
      </c>
      <c r="O29" s="22">
        <v>28091641.329200014</v>
      </c>
      <c r="P29" s="22">
        <v>0</v>
      </c>
      <c r="Q29" s="22">
        <v>22823873.525300004</v>
      </c>
      <c r="R29" s="22">
        <v>0</v>
      </c>
      <c r="S29" s="22">
        <v>0</v>
      </c>
      <c r="T29" s="22">
        <v>1302238532.5599999</v>
      </c>
      <c r="U29" s="22">
        <v>33573.46</v>
      </c>
      <c r="V29" s="22">
        <v>598215176.32000208</v>
      </c>
      <c r="W29" s="22">
        <v>523107409.69000041</v>
      </c>
      <c r="X29" s="22">
        <v>94278.510000000009</v>
      </c>
      <c r="Y29" s="22">
        <v>16131355.487200005</v>
      </c>
      <c r="Z29" s="22">
        <v>11969339.758999998</v>
      </c>
      <c r="AA29" s="22">
        <v>787.5</v>
      </c>
      <c r="AB29" s="22">
        <v>0</v>
      </c>
      <c r="AC29" s="22">
        <v>1831399.8293999981</v>
      </c>
      <c r="AD29" s="22">
        <v>6717071.0920999954</v>
      </c>
      <c r="AE29" s="22">
        <v>0</v>
      </c>
      <c r="AF29" s="22">
        <v>2284095.48</v>
      </c>
      <c r="AG29" s="22">
        <v>0</v>
      </c>
      <c r="AH29" s="22">
        <v>59299.81</v>
      </c>
      <c r="AI29" s="22">
        <v>0</v>
      </c>
      <c r="AJ29" s="22">
        <v>187048.63999999998</v>
      </c>
      <c r="AK29" s="22">
        <v>19424.830000000002</v>
      </c>
      <c r="AL29" s="22">
        <v>0</v>
      </c>
      <c r="AM29" s="22">
        <v>403852.07749999996</v>
      </c>
      <c r="AN29" s="22">
        <v>276786.41000000003</v>
      </c>
      <c r="AO29" s="22">
        <v>0</v>
      </c>
      <c r="AP29" s="22">
        <v>260314.02630000026</v>
      </c>
      <c r="AQ29" s="22">
        <v>0</v>
      </c>
      <c r="AR29" s="22">
        <v>0</v>
      </c>
      <c r="AS29" s="22">
        <v>0</v>
      </c>
      <c r="AT29" s="22">
        <v>342796367.26950049</v>
      </c>
      <c r="AU29" s="22">
        <v>10439263.217799993</v>
      </c>
      <c r="AV29" s="22">
        <v>18028907.418899994</v>
      </c>
      <c r="AW29" s="22">
        <v>0</v>
      </c>
      <c r="AX29" s="22">
        <v>6422502.3044000035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9270549.4086999726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151961049.61239964</v>
      </c>
      <c r="BO29" s="22">
        <v>0</v>
      </c>
      <c r="BP29" s="22">
        <v>29393028.574799981</v>
      </c>
      <c r="BQ29" s="22">
        <v>6555489.9977000002</v>
      </c>
      <c r="BR29" s="22">
        <v>93792777.391700014</v>
      </c>
      <c r="BS29" s="22">
        <v>104162230.34589984</v>
      </c>
      <c r="BT29" s="22">
        <v>0</v>
      </c>
      <c r="BU29" s="22">
        <v>0</v>
      </c>
      <c r="BV29" s="22">
        <v>6180.96</v>
      </c>
      <c r="BW29" s="22">
        <v>0</v>
      </c>
      <c r="BX29" s="22">
        <v>0</v>
      </c>
      <c r="BY29" s="22">
        <v>0</v>
      </c>
      <c r="BZ29" s="22">
        <v>2198945.6</v>
      </c>
      <c r="CA29" s="22">
        <v>514836383.44000006</v>
      </c>
      <c r="CB29" s="22">
        <v>0</v>
      </c>
      <c r="CC29" s="22">
        <v>6447935.8600000013</v>
      </c>
      <c r="CD29" s="22">
        <v>0</v>
      </c>
      <c r="CE29" s="22">
        <v>0</v>
      </c>
      <c r="CF29" s="22">
        <v>5600962.3499999996</v>
      </c>
      <c r="CG29" s="22">
        <v>0</v>
      </c>
      <c r="CH29" s="22">
        <v>0</v>
      </c>
      <c r="CI29" s="23">
        <v>57673022.63000001</v>
      </c>
      <c r="CJ29" s="22">
        <v>651831.1</v>
      </c>
      <c r="CK29" s="22">
        <v>5527.26</v>
      </c>
      <c r="CL29" s="23">
        <v>41594366.180000007</v>
      </c>
      <c r="CM29" s="22">
        <v>1322281.5900000001</v>
      </c>
      <c r="CN29" s="22">
        <v>40272084.590000004</v>
      </c>
      <c r="CO29" s="23">
        <v>15421298.09</v>
      </c>
      <c r="CP29" s="22">
        <v>6113698.3300000001</v>
      </c>
      <c r="CQ29" s="22">
        <v>9307599.7599999998</v>
      </c>
      <c r="CR29" s="22">
        <v>1537408.22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3">
        <v>0</v>
      </c>
      <c r="DC29" s="22">
        <v>0</v>
      </c>
      <c r="DD29" s="22">
        <v>0</v>
      </c>
      <c r="DE29" s="23">
        <v>0</v>
      </c>
      <c r="DF29" s="22">
        <v>0</v>
      </c>
      <c r="DG29" s="22">
        <v>0</v>
      </c>
      <c r="DH29" s="23">
        <v>0</v>
      </c>
      <c r="DI29" s="22">
        <v>0</v>
      </c>
      <c r="DJ29" s="22">
        <v>0</v>
      </c>
      <c r="DK29" s="22">
        <v>0</v>
      </c>
      <c r="DL29" s="22">
        <v>4079325550.1685023</v>
      </c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 ht="12.75" customHeight="1" x14ac:dyDescent="0.2">
      <c r="A30" s="66" t="s">
        <v>191</v>
      </c>
      <c r="B30" s="21">
        <v>1034</v>
      </c>
      <c r="C30" s="67" t="s">
        <v>146</v>
      </c>
      <c r="D30" s="23">
        <v>2068624.58</v>
      </c>
      <c r="E30" s="22">
        <v>463745.05666666664</v>
      </c>
      <c r="F30" s="22">
        <v>1175782.0666666669</v>
      </c>
      <c r="G30" s="22">
        <v>429097.45666666667</v>
      </c>
      <c r="H30" s="22">
        <v>73033.840000000011</v>
      </c>
      <c r="I30" s="22">
        <v>5526707.6200000159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3514376.4100000015</v>
      </c>
      <c r="P30" s="22">
        <v>0</v>
      </c>
      <c r="Q30" s="22">
        <v>0</v>
      </c>
      <c r="R30" s="22">
        <v>0</v>
      </c>
      <c r="S30" s="22">
        <v>0</v>
      </c>
      <c r="T30" s="22">
        <v>178856572.26000857</v>
      </c>
      <c r="U30" s="22">
        <v>0</v>
      </c>
      <c r="V30" s="22">
        <v>68110150.529990792</v>
      </c>
      <c r="W30" s="22">
        <v>3383214.5099999988</v>
      </c>
      <c r="X30" s="22">
        <v>0</v>
      </c>
      <c r="Y30" s="22">
        <v>239157.17999999996</v>
      </c>
      <c r="Z30" s="22">
        <v>117352.78</v>
      </c>
      <c r="AA30" s="22">
        <v>0</v>
      </c>
      <c r="AB30" s="22">
        <v>0</v>
      </c>
      <c r="AC30" s="22">
        <v>137584.96000000002</v>
      </c>
      <c r="AD30" s="22">
        <v>266863.1700000001</v>
      </c>
      <c r="AE30" s="22">
        <v>0</v>
      </c>
      <c r="AF30" s="22">
        <v>5466</v>
      </c>
      <c r="AG30" s="22">
        <v>0</v>
      </c>
      <c r="AH30" s="22">
        <v>0</v>
      </c>
      <c r="AI30" s="22">
        <v>0</v>
      </c>
      <c r="AJ30" s="22">
        <v>0</v>
      </c>
      <c r="AK30" s="22">
        <v>28266.719999999998</v>
      </c>
      <c r="AL30" s="22">
        <v>0</v>
      </c>
      <c r="AM30" s="22">
        <v>1428.57</v>
      </c>
      <c r="AN30" s="22">
        <v>0</v>
      </c>
      <c r="AO30" s="22">
        <v>0</v>
      </c>
      <c r="AP30" s="22">
        <v>4645.63</v>
      </c>
      <c r="AQ30" s="22">
        <v>0</v>
      </c>
      <c r="AR30" s="22">
        <v>0</v>
      </c>
      <c r="AS30" s="22">
        <v>0</v>
      </c>
      <c r="AT30" s="22">
        <v>5950018.3399999989</v>
      </c>
      <c r="AU30" s="22">
        <v>261072.52000000028</v>
      </c>
      <c r="AV30" s="22">
        <v>508362.4400000007</v>
      </c>
      <c r="AW30" s="22">
        <v>0</v>
      </c>
      <c r="AX30" s="22">
        <v>210451.45000000033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17718437.569999047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1390377.8199999968</v>
      </c>
      <c r="BO30" s="22">
        <v>0</v>
      </c>
      <c r="BP30" s="22">
        <v>561406.19999999995</v>
      </c>
      <c r="BQ30" s="22">
        <v>11698.119999999999</v>
      </c>
      <c r="BR30" s="22">
        <v>1932014.7599999995</v>
      </c>
      <c r="BS30" s="22">
        <v>201529.96999999997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3424394.04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v>0</v>
      </c>
      <c r="CJ30" s="22">
        <v>0</v>
      </c>
      <c r="CK30" s="22">
        <v>0</v>
      </c>
      <c r="CL30" s="23">
        <v>0</v>
      </c>
      <c r="CM30" s="22">
        <v>0</v>
      </c>
      <c r="CN30" s="22">
        <v>0</v>
      </c>
      <c r="CO30" s="23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3">
        <v>0</v>
      </c>
      <c r="DC30" s="22">
        <v>0</v>
      </c>
      <c r="DD30" s="22">
        <v>0</v>
      </c>
      <c r="DE30" s="23">
        <v>0</v>
      </c>
      <c r="DF30" s="22">
        <v>0</v>
      </c>
      <c r="DG30" s="22">
        <v>0</v>
      </c>
      <c r="DH30" s="23">
        <v>0</v>
      </c>
      <c r="DI30" s="22">
        <v>0</v>
      </c>
      <c r="DJ30" s="22">
        <v>0</v>
      </c>
      <c r="DK30" s="22">
        <v>0</v>
      </c>
      <c r="DL30" s="22">
        <v>294503207.9899984</v>
      </c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 ht="12.75" customHeight="1" x14ac:dyDescent="0.2">
      <c r="A31" s="66" t="s">
        <v>193</v>
      </c>
      <c r="B31" s="21">
        <v>1035</v>
      </c>
      <c r="C31" s="67" t="s">
        <v>146</v>
      </c>
      <c r="D31" s="23">
        <v>187441488.37357402</v>
      </c>
      <c r="E31" s="22">
        <v>6450658.9798079999</v>
      </c>
      <c r="F31" s="22">
        <v>45882546.573573999</v>
      </c>
      <c r="G31" s="22">
        <v>135108282.82019201</v>
      </c>
      <c r="H31" s="22">
        <v>2313504.6429160028</v>
      </c>
      <c r="I31" s="22">
        <v>30437703.099337004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54392935.073229998</v>
      </c>
      <c r="P31" s="22">
        <v>0</v>
      </c>
      <c r="Q31" s="22">
        <v>18348951.493749</v>
      </c>
      <c r="R31" s="22">
        <v>0</v>
      </c>
      <c r="S31" s="22">
        <v>0</v>
      </c>
      <c r="T31" s="22">
        <v>1870489993.817524</v>
      </c>
      <c r="U31" s="22">
        <v>8797419.7933350001</v>
      </c>
      <c r="V31" s="22">
        <v>422645199.33999997</v>
      </c>
      <c r="W31" s="22">
        <v>1614932791.8500001</v>
      </c>
      <c r="X31" s="22">
        <v>874328.36000100011</v>
      </c>
      <c r="Y31" s="22">
        <v>21865361.649313007</v>
      </c>
      <c r="Z31" s="22">
        <v>6366272.9514910011</v>
      </c>
      <c r="AA31" s="22">
        <v>0</v>
      </c>
      <c r="AB31" s="22">
        <v>0</v>
      </c>
      <c r="AC31" s="22">
        <v>4389835.3578479998</v>
      </c>
      <c r="AD31" s="22">
        <v>22499441.646001</v>
      </c>
      <c r="AE31" s="22">
        <v>0</v>
      </c>
      <c r="AF31" s="22">
        <v>2126479.1099760002</v>
      </c>
      <c r="AG31" s="22">
        <v>0</v>
      </c>
      <c r="AH31" s="22">
        <v>0</v>
      </c>
      <c r="AI31" s="22">
        <v>0</v>
      </c>
      <c r="AJ31" s="22">
        <v>319525.77</v>
      </c>
      <c r="AK31" s="22">
        <v>3324794.5997629999</v>
      </c>
      <c r="AL31" s="22">
        <v>0</v>
      </c>
      <c r="AM31" s="22">
        <v>17415145.060225997</v>
      </c>
      <c r="AN31" s="22">
        <v>65000</v>
      </c>
      <c r="AO31" s="22">
        <v>165639.76999999999</v>
      </c>
      <c r="AP31" s="22">
        <v>314593.29787500005</v>
      </c>
      <c r="AQ31" s="22">
        <v>0</v>
      </c>
      <c r="AR31" s="22">
        <v>0</v>
      </c>
      <c r="AS31" s="22">
        <v>0</v>
      </c>
      <c r="AT31" s="22">
        <v>279573971.48240095</v>
      </c>
      <c r="AU31" s="22">
        <v>14780581.449974002</v>
      </c>
      <c r="AV31" s="22">
        <v>14479614.158523997</v>
      </c>
      <c r="AW31" s="22">
        <v>0</v>
      </c>
      <c r="AX31" s="22">
        <v>15014058.137367001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15265987.013855997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292312.26991199999</v>
      </c>
      <c r="BM31" s="22">
        <v>0</v>
      </c>
      <c r="BN31" s="22">
        <v>180032790.88470399</v>
      </c>
      <c r="BO31" s="22">
        <v>0</v>
      </c>
      <c r="BP31" s="22">
        <v>46961206.172120996</v>
      </c>
      <c r="BQ31" s="22">
        <v>15175751.858589001</v>
      </c>
      <c r="BR31" s="22">
        <v>46021105.567359999</v>
      </c>
      <c r="BS31" s="22">
        <v>19826006.609621</v>
      </c>
      <c r="BT31" s="22">
        <v>0</v>
      </c>
      <c r="BU31" s="22">
        <v>0</v>
      </c>
      <c r="BV31" s="22">
        <v>3928010.2483900026</v>
      </c>
      <c r="BW31" s="22">
        <v>0</v>
      </c>
      <c r="BX31" s="22">
        <v>0</v>
      </c>
      <c r="BY31" s="22">
        <v>0</v>
      </c>
      <c r="BZ31" s="22">
        <v>2652332.2799999998</v>
      </c>
      <c r="CA31" s="22">
        <v>73198095.840000004</v>
      </c>
      <c r="CB31" s="22">
        <v>0</v>
      </c>
      <c r="CC31" s="22">
        <v>5053522.47</v>
      </c>
      <c r="CD31" s="22">
        <v>0</v>
      </c>
      <c r="CE31" s="22">
        <v>0</v>
      </c>
      <c r="CF31" s="22">
        <v>0</v>
      </c>
      <c r="CG31" s="22">
        <v>342186.21</v>
      </c>
      <c r="CH31" s="22">
        <v>173792.45</v>
      </c>
      <c r="CI31" s="23">
        <v>208641113.03004</v>
      </c>
      <c r="CJ31" s="22">
        <v>14820</v>
      </c>
      <c r="CK31" s="22">
        <v>16268498.860041028</v>
      </c>
      <c r="CL31" s="23">
        <v>191600604.61999997</v>
      </c>
      <c r="CM31" s="22">
        <v>3011614.2</v>
      </c>
      <c r="CN31" s="22">
        <v>188588990.41999999</v>
      </c>
      <c r="CO31" s="23">
        <v>757189.54999900004</v>
      </c>
      <c r="CP31" s="22">
        <v>593432.38999900001</v>
      </c>
      <c r="CQ31" s="22">
        <v>163757.16</v>
      </c>
      <c r="CR31" s="22">
        <v>15512940.708892001</v>
      </c>
      <c r="CS31" s="22">
        <v>0</v>
      </c>
      <c r="CT31" s="22">
        <v>37953.24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3">
        <v>0</v>
      </c>
      <c r="DC31" s="22">
        <v>0</v>
      </c>
      <c r="DD31" s="22">
        <v>0</v>
      </c>
      <c r="DE31" s="23">
        <v>0</v>
      </c>
      <c r="DF31" s="22">
        <v>0</v>
      </c>
      <c r="DG31" s="22">
        <v>0</v>
      </c>
      <c r="DH31" s="23">
        <v>0</v>
      </c>
      <c r="DI31" s="22">
        <v>0</v>
      </c>
      <c r="DJ31" s="22">
        <v>0</v>
      </c>
      <c r="DK31" s="22">
        <v>0</v>
      </c>
      <c r="DL31" s="22">
        <v>5246489737.1379089</v>
      </c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ht="12.75" customHeight="1" x14ac:dyDescent="0.2">
      <c r="A32" s="66" t="s">
        <v>195</v>
      </c>
      <c r="B32" s="21">
        <v>1036</v>
      </c>
      <c r="C32" s="67" t="s">
        <v>146</v>
      </c>
      <c r="D32" s="23">
        <v>109129620.78000852</v>
      </c>
      <c r="E32" s="22">
        <v>101778107.09001081</v>
      </c>
      <c r="F32" s="22">
        <v>2480090.1599999969</v>
      </c>
      <c r="G32" s="22">
        <v>4871423.5299977185</v>
      </c>
      <c r="H32" s="22">
        <v>219427.25000000003</v>
      </c>
      <c r="I32" s="22">
        <v>103169382.79000282</v>
      </c>
      <c r="J32" s="22">
        <v>5313695.8999999994</v>
      </c>
      <c r="K32" s="22">
        <v>1821666.5</v>
      </c>
      <c r="L32" s="22">
        <v>0</v>
      </c>
      <c r="M32" s="22">
        <v>0</v>
      </c>
      <c r="N32" s="22">
        <v>0</v>
      </c>
      <c r="O32" s="22">
        <v>114581995.17999984</v>
      </c>
      <c r="P32" s="22">
        <v>0</v>
      </c>
      <c r="Q32" s="22">
        <v>0</v>
      </c>
      <c r="R32" s="22">
        <v>0</v>
      </c>
      <c r="S32" s="22">
        <v>0</v>
      </c>
      <c r="T32" s="22">
        <v>1328332737.8100874</v>
      </c>
      <c r="U32" s="22">
        <v>3574775.3799999985</v>
      </c>
      <c r="V32" s="22">
        <v>462002101.47000289</v>
      </c>
      <c r="W32" s="22">
        <v>342656365.19998878</v>
      </c>
      <c r="X32" s="22">
        <v>2701023.2900000005</v>
      </c>
      <c r="Y32" s="22">
        <v>10899580.98000001</v>
      </c>
      <c r="Z32" s="22">
        <v>47056533.550000124</v>
      </c>
      <c r="AA32" s="22">
        <v>75753.669999999984</v>
      </c>
      <c r="AB32" s="22">
        <v>0</v>
      </c>
      <c r="AC32" s="22">
        <v>1359365.5999999922</v>
      </c>
      <c r="AD32" s="22">
        <v>3785239.9399996023</v>
      </c>
      <c r="AE32" s="22">
        <v>0</v>
      </c>
      <c r="AF32" s="22">
        <v>467020.05</v>
      </c>
      <c r="AG32" s="22">
        <v>0</v>
      </c>
      <c r="AH32" s="22">
        <v>0</v>
      </c>
      <c r="AI32" s="22">
        <v>0</v>
      </c>
      <c r="AJ32" s="22">
        <v>377.38999999999987</v>
      </c>
      <c r="AK32" s="22">
        <v>113403.28</v>
      </c>
      <c r="AL32" s="22">
        <v>0</v>
      </c>
      <c r="AM32" s="22">
        <v>7142.8499999999995</v>
      </c>
      <c r="AN32" s="22">
        <v>0</v>
      </c>
      <c r="AO32" s="22">
        <v>0</v>
      </c>
      <c r="AP32" s="22">
        <v>213774.78000000006</v>
      </c>
      <c r="AQ32" s="22">
        <v>0</v>
      </c>
      <c r="AR32" s="22">
        <v>0</v>
      </c>
      <c r="AS32" s="22">
        <v>0</v>
      </c>
      <c r="AT32" s="22">
        <v>218128325.59000131</v>
      </c>
      <c r="AU32" s="22">
        <v>13438894.859997934</v>
      </c>
      <c r="AV32" s="22">
        <v>1945091.9400000162</v>
      </c>
      <c r="AW32" s="22">
        <v>0</v>
      </c>
      <c r="AX32" s="22">
        <v>2150996.7599999164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43029730.43999999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4181206.3800000148</v>
      </c>
      <c r="BO32" s="22">
        <v>0</v>
      </c>
      <c r="BP32" s="22">
        <v>37714074.360000029</v>
      </c>
      <c r="BQ32" s="22">
        <v>33143.78</v>
      </c>
      <c r="BR32" s="22">
        <v>1934747.9799999997</v>
      </c>
      <c r="BS32" s="22">
        <v>5178626.9900000254</v>
      </c>
      <c r="BT32" s="22">
        <v>0</v>
      </c>
      <c r="BU32" s="22">
        <v>0</v>
      </c>
      <c r="BV32" s="22">
        <v>0</v>
      </c>
      <c r="BW32" s="22">
        <v>4461.05</v>
      </c>
      <c r="BX32" s="22">
        <v>0</v>
      </c>
      <c r="BY32" s="22">
        <v>0</v>
      </c>
      <c r="BZ32" s="22">
        <v>7191346.1299999999</v>
      </c>
      <c r="CA32" s="22">
        <v>224788219.5599986</v>
      </c>
      <c r="CB32" s="22">
        <v>0</v>
      </c>
      <c r="CC32" s="22">
        <v>14177606.459999945</v>
      </c>
      <c r="CD32" s="22">
        <v>0</v>
      </c>
      <c r="CE32" s="22">
        <v>0</v>
      </c>
      <c r="CF32" s="22">
        <v>0</v>
      </c>
      <c r="CG32" s="22">
        <v>936537.03000000014</v>
      </c>
      <c r="CH32" s="22">
        <v>0</v>
      </c>
      <c r="CI32" s="23">
        <v>139646964.81000015</v>
      </c>
      <c r="CJ32" s="22">
        <v>-1259419.0799999801</v>
      </c>
      <c r="CK32" s="22">
        <v>4395758.4500000095</v>
      </c>
      <c r="CL32" s="23">
        <v>136510625.44000012</v>
      </c>
      <c r="CM32" s="22">
        <v>2261499.6800000002</v>
      </c>
      <c r="CN32" s="22">
        <v>134249125.76000011</v>
      </c>
      <c r="CO32" s="23">
        <v>0</v>
      </c>
      <c r="CP32" s="22">
        <v>0</v>
      </c>
      <c r="CQ32" s="22">
        <v>0</v>
      </c>
      <c r="CR32" s="22">
        <v>1758478.2900000056</v>
      </c>
      <c r="CS32" s="22">
        <v>0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3">
        <v>0</v>
      </c>
      <c r="DC32" s="22">
        <v>0</v>
      </c>
      <c r="DD32" s="22">
        <v>0</v>
      </c>
      <c r="DE32" s="23">
        <v>0</v>
      </c>
      <c r="DF32" s="22">
        <v>0</v>
      </c>
      <c r="DG32" s="22">
        <v>0</v>
      </c>
      <c r="DH32" s="23">
        <v>0</v>
      </c>
      <c r="DI32" s="22">
        <v>0</v>
      </c>
      <c r="DJ32" s="22">
        <v>0</v>
      </c>
      <c r="DK32" s="22">
        <v>0</v>
      </c>
      <c r="DL32" s="22">
        <v>3253719436.0500889</v>
      </c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25" ht="12.75" customHeight="1" x14ac:dyDescent="0.2">
      <c r="A33" s="66" t="s">
        <v>197</v>
      </c>
      <c r="B33" s="21">
        <v>1037</v>
      </c>
      <c r="C33" s="67" t="s">
        <v>146</v>
      </c>
      <c r="D33" s="23">
        <v>7204686.3899998544</v>
      </c>
      <c r="E33" s="22">
        <v>6337048.2099998528</v>
      </c>
      <c r="F33" s="22">
        <v>41352.5</v>
      </c>
      <c r="G33" s="22">
        <v>826285.68000000191</v>
      </c>
      <c r="H33" s="22">
        <v>0</v>
      </c>
      <c r="I33" s="22">
        <v>50391950.450000152</v>
      </c>
      <c r="J33" s="22">
        <v>0</v>
      </c>
      <c r="K33" s="22">
        <v>847375.62999999989</v>
      </c>
      <c r="L33" s="22">
        <v>0</v>
      </c>
      <c r="M33" s="22">
        <v>0</v>
      </c>
      <c r="N33" s="22">
        <v>0</v>
      </c>
      <c r="O33" s="22">
        <v>3129210.0399999996</v>
      </c>
      <c r="P33" s="22">
        <v>0</v>
      </c>
      <c r="Q33" s="22">
        <v>0</v>
      </c>
      <c r="R33" s="22">
        <v>0</v>
      </c>
      <c r="S33" s="22">
        <v>0</v>
      </c>
      <c r="T33" s="22">
        <v>354350760.53994954</v>
      </c>
      <c r="U33" s="22">
        <v>0</v>
      </c>
      <c r="V33" s="22">
        <v>46508027.720002532</v>
      </c>
      <c r="W33" s="22">
        <v>176025351.15000886</v>
      </c>
      <c r="X33" s="22">
        <v>0</v>
      </c>
      <c r="Y33" s="22">
        <v>767375.76000000199</v>
      </c>
      <c r="Z33" s="22">
        <v>3091533.1999998111</v>
      </c>
      <c r="AA33" s="22">
        <v>65</v>
      </c>
      <c r="AB33" s="22">
        <v>0</v>
      </c>
      <c r="AC33" s="22">
        <v>22296.440000000017</v>
      </c>
      <c r="AD33" s="22">
        <v>145446.91999999998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2980</v>
      </c>
      <c r="AK33" s="22">
        <v>10718.100000000002</v>
      </c>
      <c r="AL33" s="22">
        <v>0</v>
      </c>
      <c r="AM33" s="22">
        <v>5316504.0600000108</v>
      </c>
      <c r="AN33" s="22">
        <v>0</v>
      </c>
      <c r="AO33" s="22">
        <v>0</v>
      </c>
      <c r="AP33" s="22">
        <v>475</v>
      </c>
      <c r="AQ33" s="22">
        <v>0</v>
      </c>
      <c r="AR33" s="22">
        <v>0</v>
      </c>
      <c r="AS33" s="22">
        <v>0</v>
      </c>
      <c r="AT33" s="22">
        <v>7176689.5299999993</v>
      </c>
      <c r="AU33" s="22">
        <v>220500.28000000061</v>
      </c>
      <c r="AV33" s="22">
        <v>144052.2000000003</v>
      </c>
      <c r="AW33" s="22">
        <v>0</v>
      </c>
      <c r="AX33" s="22">
        <v>747765.4100000019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2187954.0300003649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10562243.560001926</v>
      </c>
      <c r="BO33" s="22">
        <v>0</v>
      </c>
      <c r="BP33" s="22">
        <v>194028.23</v>
      </c>
      <c r="BQ33" s="22">
        <v>0</v>
      </c>
      <c r="BR33" s="22">
        <v>8980.4499999999989</v>
      </c>
      <c r="BS33" s="22">
        <v>76724.400000000038</v>
      </c>
      <c r="BT33" s="22">
        <v>0</v>
      </c>
      <c r="BU33" s="22">
        <v>0</v>
      </c>
      <c r="BV33" s="22">
        <v>0</v>
      </c>
      <c r="BW33" s="22">
        <v>5101.1899999999996</v>
      </c>
      <c r="BX33" s="22">
        <v>0</v>
      </c>
      <c r="BY33" s="22">
        <v>0</v>
      </c>
      <c r="BZ33" s="22">
        <v>3692.67</v>
      </c>
      <c r="CA33" s="22">
        <v>-1906934.7399999979</v>
      </c>
      <c r="CB33" s="22">
        <v>0</v>
      </c>
      <c r="CC33" s="22">
        <v>1262041.2100000002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v>0</v>
      </c>
      <c r="CJ33" s="22">
        <v>0</v>
      </c>
      <c r="CK33" s="22">
        <v>0</v>
      </c>
      <c r="CL33" s="23">
        <v>0</v>
      </c>
      <c r="CM33" s="22">
        <v>0</v>
      </c>
      <c r="CN33" s="22">
        <v>0</v>
      </c>
      <c r="CO33" s="23">
        <v>0</v>
      </c>
      <c r="CP33" s="22">
        <v>0</v>
      </c>
      <c r="CQ33" s="22">
        <v>0</v>
      </c>
      <c r="CR33" s="22">
        <v>28234978.550000135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3">
        <v>0</v>
      </c>
      <c r="DC33" s="22">
        <v>0</v>
      </c>
      <c r="DD33" s="22">
        <v>0</v>
      </c>
      <c r="DE33" s="23">
        <v>0</v>
      </c>
      <c r="DF33" s="22">
        <v>0</v>
      </c>
      <c r="DG33" s="22">
        <v>0</v>
      </c>
      <c r="DH33" s="23">
        <v>0</v>
      </c>
      <c r="DI33" s="22">
        <v>0</v>
      </c>
      <c r="DJ33" s="22">
        <v>0</v>
      </c>
      <c r="DK33" s="22">
        <v>0</v>
      </c>
      <c r="DL33" s="22">
        <v>696732573.36996341</v>
      </c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25" ht="12.75" customHeight="1" x14ac:dyDescent="0.2">
      <c r="A34" s="66" t="s">
        <v>199</v>
      </c>
      <c r="B34" s="21">
        <v>1038</v>
      </c>
      <c r="C34" s="67" t="s">
        <v>146</v>
      </c>
      <c r="D34" s="23">
        <v>5315317.3876999849</v>
      </c>
      <c r="E34" s="22">
        <v>758707.484828035</v>
      </c>
      <c r="F34" s="22">
        <v>4556609.9028719496</v>
      </c>
      <c r="G34" s="22">
        <v>0</v>
      </c>
      <c r="H34" s="22">
        <v>2102852.4199999901</v>
      </c>
      <c r="I34" s="22">
        <v>6141015.77000002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39385345.900400102</v>
      </c>
      <c r="P34" s="22">
        <v>0</v>
      </c>
      <c r="Q34" s="22">
        <v>4216134.2719999999</v>
      </c>
      <c r="R34" s="22">
        <v>0</v>
      </c>
      <c r="S34" s="22">
        <v>0</v>
      </c>
      <c r="T34" s="22">
        <v>0</v>
      </c>
      <c r="U34" s="22">
        <v>0</v>
      </c>
      <c r="V34" s="22">
        <v>1349040.1</v>
      </c>
      <c r="W34" s="22">
        <v>9696124.6999999806</v>
      </c>
      <c r="X34" s="22">
        <v>0</v>
      </c>
      <c r="Y34" s="22">
        <v>14617778.652799999</v>
      </c>
      <c r="Z34" s="22">
        <v>7764943.3562000003</v>
      </c>
      <c r="AA34" s="22">
        <v>0</v>
      </c>
      <c r="AB34" s="22">
        <v>0</v>
      </c>
      <c r="AC34" s="22">
        <v>475316.58629999898</v>
      </c>
      <c r="AD34" s="22">
        <v>1113164.1159000001</v>
      </c>
      <c r="AE34" s="22">
        <v>0</v>
      </c>
      <c r="AF34" s="22">
        <v>13606.62</v>
      </c>
      <c r="AG34" s="22">
        <v>0</v>
      </c>
      <c r="AH34" s="22">
        <v>0</v>
      </c>
      <c r="AI34" s="22">
        <v>0</v>
      </c>
      <c r="AJ34" s="22">
        <v>0</v>
      </c>
      <c r="AK34" s="22">
        <v>5764.46</v>
      </c>
      <c r="AL34" s="22">
        <v>0</v>
      </c>
      <c r="AM34" s="22">
        <v>34645915.834929802</v>
      </c>
      <c r="AN34" s="22">
        <v>59923.57</v>
      </c>
      <c r="AO34" s="22">
        <v>38731.230000000003</v>
      </c>
      <c r="AP34" s="22">
        <v>9811.39</v>
      </c>
      <c r="AQ34" s="22">
        <v>0</v>
      </c>
      <c r="AR34" s="22">
        <v>0</v>
      </c>
      <c r="AS34" s="22">
        <v>0</v>
      </c>
      <c r="AT34" s="22">
        <v>40267088.383100003</v>
      </c>
      <c r="AU34" s="22">
        <v>707327.77130000002</v>
      </c>
      <c r="AV34" s="22">
        <v>195412.57399999999</v>
      </c>
      <c r="AW34" s="22">
        <v>0</v>
      </c>
      <c r="AX34" s="22">
        <v>195861.50399999999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29838363.324600302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1179196.382</v>
      </c>
      <c r="BQ34" s="22">
        <v>516080.8</v>
      </c>
      <c r="BR34" s="22">
        <v>440094.17</v>
      </c>
      <c r="BS34" s="22">
        <v>22594915.0610011</v>
      </c>
      <c r="BT34" s="22">
        <v>0</v>
      </c>
      <c r="BU34" s="22">
        <v>0</v>
      </c>
      <c r="BV34" s="22">
        <v>2897706.72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v>70296511.500001103</v>
      </c>
      <c r="CJ34" s="22">
        <v>0</v>
      </c>
      <c r="CK34" s="22">
        <v>70296511.500001103</v>
      </c>
      <c r="CL34" s="23">
        <v>0</v>
      </c>
      <c r="CM34" s="22">
        <v>0</v>
      </c>
      <c r="CN34" s="22">
        <v>0</v>
      </c>
      <c r="CO34" s="23">
        <v>0</v>
      </c>
      <c r="CP34" s="22">
        <v>0</v>
      </c>
      <c r="CQ34" s="22">
        <v>0</v>
      </c>
      <c r="CR34" s="22">
        <v>9332284.8579999395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3">
        <v>0</v>
      </c>
      <c r="DC34" s="22">
        <v>0</v>
      </c>
      <c r="DD34" s="22">
        <v>0</v>
      </c>
      <c r="DE34" s="23">
        <v>0</v>
      </c>
      <c r="DF34" s="22">
        <v>0</v>
      </c>
      <c r="DG34" s="22">
        <v>0</v>
      </c>
      <c r="DH34" s="23">
        <v>0</v>
      </c>
      <c r="DI34" s="22">
        <v>0</v>
      </c>
      <c r="DJ34" s="22">
        <v>0</v>
      </c>
      <c r="DK34" s="22">
        <v>0</v>
      </c>
      <c r="DL34" s="22">
        <v>305411629.41423225</v>
      </c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25" ht="12.75" customHeight="1" x14ac:dyDescent="0.2">
      <c r="A35" s="66" t="s">
        <v>201</v>
      </c>
      <c r="B35" s="21">
        <v>1039</v>
      </c>
      <c r="C35" s="67" t="s">
        <v>146</v>
      </c>
      <c r="D35" s="23">
        <v>3467849.51</v>
      </c>
      <c r="E35" s="22">
        <v>1495995</v>
      </c>
      <c r="F35" s="22">
        <v>1034842.5099999998</v>
      </c>
      <c r="G35" s="22">
        <v>937012</v>
      </c>
      <c r="H35" s="22">
        <v>0</v>
      </c>
      <c r="I35" s="22">
        <v>9440038.3800000008</v>
      </c>
      <c r="J35" s="22">
        <v>29159844.919999998</v>
      </c>
      <c r="K35" s="22">
        <v>0</v>
      </c>
      <c r="L35" s="22">
        <v>0</v>
      </c>
      <c r="M35" s="22">
        <v>0</v>
      </c>
      <c r="N35" s="22">
        <v>0</v>
      </c>
      <c r="O35" s="22">
        <v>14024566.550000001</v>
      </c>
      <c r="P35" s="22">
        <v>0</v>
      </c>
      <c r="Q35" s="22">
        <v>0</v>
      </c>
      <c r="R35" s="22">
        <v>0</v>
      </c>
      <c r="S35" s="22">
        <v>0</v>
      </c>
      <c r="T35" s="22">
        <v>203163605.94000003</v>
      </c>
      <c r="U35" s="22">
        <v>473650</v>
      </c>
      <c r="V35" s="22">
        <v>63809283.260000005</v>
      </c>
      <c r="W35" s="22">
        <v>142541114.41999996</v>
      </c>
      <c r="X35" s="22">
        <v>2417519.65</v>
      </c>
      <c r="Y35" s="22">
        <v>3870188</v>
      </c>
      <c r="Z35" s="22">
        <v>258336</v>
      </c>
      <c r="AA35" s="22">
        <v>0</v>
      </c>
      <c r="AB35" s="22">
        <v>0</v>
      </c>
      <c r="AC35" s="22">
        <v>488755.91000000003</v>
      </c>
      <c r="AD35" s="22">
        <v>464985.44999999995</v>
      </c>
      <c r="AE35" s="22">
        <v>0</v>
      </c>
      <c r="AF35" s="22">
        <v>60000.5</v>
      </c>
      <c r="AG35" s="22">
        <v>0</v>
      </c>
      <c r="AH35" s="22">
        <v>0</v>
      </c>
      <c r="AI35" s="22">
        <v>0</v>
      </c>
      <c r="AJ35" s="22">
        <v>61720.010000000009</v>
      </c>
      <c r="AK35" s="22">
        <v>62574.3</v>
      </c>
      <c r="AL35" s="22">
        <v>0</v>
      </c>
      <c r="AM35" s="22">
        <v>2314299.69</v>
      </c>
      <c r="AN35" s="22">
        <v>0</v>
      </c>
      <c r="AO35" s="22">
        <v>0</v>
      </c>
      <c r="AP35" s="22">
        <v>6189</v>
      </c>
      <c r="AQ35" s="22">
        <v>0</v>
      </c>
      <c r="AR35" s="22">
        <v>0</v>
      </c>
      <c r="AS35" s="22">
        <v>0</v>
      </c>
      <c r="AT35" s="22">
        <v>18100195.789999999</v>
      </c>
      <c r="AU35" s="22">
        <v>909204.21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8858686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3777718.6800000006</v>
      </c>
      <c r="BQ35" s="22">
        <v>4284.68</v>
      </c>
      <c r="BR35" s="22">
        <v>1554770.2299999995</v>
      </c>
      <c r="BS35" s="22">
        <v>1916012.2199999997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v>135162387.06</v>
      </c>
      <c r="CJ35" s="22">
        <v>0</v>
      </c>
      <c r="CK35" s="22">
        <v>40908556.010000005</v>
      </c>
      <c r="CL35" s="23">
        <v>94253831.049999997</v>
      </c>
      <c r="CM35" s="22">
        <v>0</v>
      </c>
      <c r="CN35" s="22">
        <v>94253831.049999997</v>
      </c>
      <c r="CO35" s="23">
        <v>0</v>
      </c>
      <c r="CP35" s="22">
        <v>0</v>
      </c>
      <c r="CQ35" s="22">
        <v>0</v>
      </c>
      <c r="CR35" s="22">
        <v>9711598.9900000002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3">
        <v>0</v>
      </c>
      <c r="DC35" s="22">
        <v>0</v>
      </c>
      <c r="DD35" s="22">
        <v>0</v>
      </c>
      <c r="DE35" s="23">
        <v>0</v>
      </c>
      <c r="DF35" s="22">
        <v>0</v>
      </c>
      <c r="DG35" s="22">
        <v>0</v>
      </c>
      <c r="DH35" s="23">
        <v>0</v>
      </c>
      <c r="DI35" s="22">
        <v>0</v>
      </c>
      <c r="DJ35" s="22">
        <v>0</v>
      </c>
      <c r="DK35" s="22">
        <v>0</v>
      </c>
      <c r="DL35" s="22">
        <v>656079379.35000002</v>
      </c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25" ht="12.75" customHeight="1" x14ac:dyDescent="0.2">
      <c r="A36" s="66" t="s">
        <v>203</v>
      </c>
      <c r="B36" s="21">
        <v>1040</v>
      </c>
      <c r="C36" s="67" t="s">
        <v>146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4171217.28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4433231.8099999996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v>0</v>
      </c>
      <c r="CJ36" s="22">
        <v>0</v>
      </c>
      <c r="CK36" s="22">
        <v>0</v>
      </c>
      <c r="CL36" s="23">
        <v>0</v>
      </c>
      <c r="CM36" s="22">
        <v>0</v>
      </c>
      <c r="CN36" s="22">
        <v>0</v>
      </c>
      <c r="CO36" s="23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3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3">
        <v>0</v>
      </c>
      <c r="DI36" s="22">
        <v>0</v>
      </c>
      <c r="DJ36" s="22">
        <v>0</v>
      </c>
      <c r="DK36" s="22">
        <v>0</v>
      </c>
      <c r="DL36" s="22">
        <v>8604449.0899999999</v>
      </c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25" ht="12.75" customHeight="1" x14ac:dyDescent="0.2">
      <c r="A37" s="66" t="s">
        <v>205</v>
      </c>
      <c r="B37" s="21">
        <v>1043</v>
      </c>
      <c r="C37" s="67" t="s">
        <v>146</v>
      </c>
      <c r="D37" s="23">
        <v>30953624.039999999</v>
      </c>
      <c r="E37" s="22">
        <v>2225883.7799999998</v>
      </c>
      <c r="F37" s="22">
        <v>13341616.119999999</v>
      </c>
      <c r="G37" s="22">
        <v>15386124.140000001</v>
      </c>
      <c r="H37" s="22">
        <v>44520.52</v>
      </c>
      <c r="I37" s="22">
        <v>2137616.14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21185530.050000001</v>
      </c>
      <c r="P37" s="22">
        <v>0</v>
      </c>
      <c r="Q37" s="22">
        <v>506718.83</v>
      </c>
      <c r="R37" s="22">
        <v>0</v>
      </c>
      <c r="S37" s="22">
        <v>0</v>
      </c>
      <c r="T37" s="22">
        <v>477398948.24990302</v>
      </c>
      <c r="U37" s="22">
        <v>0</v>
      </c>
      <c r="V37" s="22">
        <v>111680102.12999099</v>
      </c>
      <c r="W37" s="22">
        <v>310385080.13013297</v>
      </c>
      <c r="X37" s="22">
        <v>7650</v>
      </c>
      <c r="Y37" s="22">
        <v>1090928.82</v>
      </c>
      <c r="Z37" s="22">
        <v>924460.07000000996</v>
      </c>
      <c r="AA37" s="22">
        <v>0</v>
      </c>
      <c r="AB37" s="22">
        <v>0</v>
      </c>
      <c r="AC37" s="22">
        <v>329507.94</v>
      </c>
      <c r="AD37" s="22">
        <v>945450.070000001</v>
      </c>
      <c r="AE37" s="22">
        <v>0</v>
      </c>
      <c r="AF37" s="22">
        <v>1891631.64</v>
      </c>
      <c r="AG37" s="22">
        <v>0</v>
      </c>
      <c r="AH37" s="22">
        <v>0</v>
      </c>
      <c r="AI37" s="22">
        <v>0</v>
      </c>
      <c r="AJ37" s="22">
        <v>1350</v>
      </c>
      <c r="AK37" s="22">
        <v>5709.24</v>
      </c>
      <c r="AL37" s="22">
        <v>0</v>
      </c>
      <c r="AM37" s="22">
        <v>7409111.6600000001</v>
      </c>
      <c r="AN37" s="22">
        <v>0</v>
      </c>
      <c r="AO37" s="22">
        <v>0</v>
      </c>
      <c r="AP37" s="22">
        <v>17723.790000000099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34276951.699997298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1425393.61</v>
      </c>
      <c r="BO37" s="22">
        <v>0</v>
      </c>
      <c r="BP37" s="22">
        <v>175875272.5</v>
      </c>
      <c r="BQ37" s="22">
        <v>19447.439999999999</v>
      </c>
      <c r="BR37" s="22">
        <v>1291631.4099999999</v>
      </c>
      <c r="BS37" s="22">
        <v>1025438.52</v>
      </c>
      <c r="BT37" s="22">
        <v>0</v>
      </c>
      <c r="BU37" s="22">
        <v>0</v>
      </c>
      <c r="BV37" s="22">
        <v>6145140.3700000001</v>
      </c>
      <c r="BW37" s="22">
        <v>0</v>
      </c>
      <c r="BX37" s="22">
        <v>0</v>
      </c>
      <c r="BY37" s="22">
        <v>0</v>
      </c>
      <c r="BZ37" s="22">
        <v>0</v>
      </c>
      <c r="CA37" s="22">
        <v>118935.61</v>
      </c>
      <c r="CB37" s="22">
        <v>0</v>
      </c>
      <c r="CC37" s="22">
        <v>0</v>
      </c>
      <c r="CD37" s="22">
        <v>40718.35</v>
      </c>
      <c r="CE37" s="22">
        <v>0</v>
      </c>
      <c r="CF37" s="22">
        <v>0</v>
      </c>
      <c r="CG37" s="22">
        <v>0</v>
      </c>
      <c r="CH37" s="22">
        <v>0</v>
      </c>
      <c r="CI37" s="23">
        <v>1199125.73</v>
      </c>
      <c r="CJ37" s="22">
        <v>0</v>
      </c>
      <c r="CK37" s="22">
        <v>0</v>
      </c>
      <c r="CL37" s="23">
        <v>0</v>
      </c>
      <c r="CM37" s="22">
        <v>0</v>
      </c>
      <c r="CN37" s="22">
        <v>0</v>
      </c>
      <c r="CO37" s="23">
        <v>1199125.73</v>
      </c>
      <c r="CP37" s="22">
        <v>0</v>
      </c>
      <c r="CQ37" s="22">
        <v>1199125.73</v>
      </c>
      <c r="CR37" s="22">
        <v>27403.8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0</v>
      </c>
      <c r="DA37" s="22">
        <v>0</v>
      </c>
      <c r="DB37" s="23">
        <v>0</v>
      </c>
      <c r="DC37" s="22">
        <v>0</v>
      </c>
      <c r="DD37" s="22">
        <v>0</v>
      </c>
      <c r="DE37" s="23">
        <v>0</v>
      </c>
      <c r="DF37" s="22">
        <v>0</v>
      </c>
      <c r="DG37" s="22">
        <v>0</v>
      </c>
      <c r="DH37" s="23">
        <v>0</v>
      </c>
      <c r="DI37" s="22">
        <v>0</v>
      </c>
      <c r="DJ37" s="22">
        <v>0</v>
      </c>
      <c r="DK37" s="22">
        <v>0</v>
      </c>
      <c r="DL37" s="22">
        <v>1188361122.3600242</v>
      </c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25" ht="12.75" customHeight="1" x14ac:dyDescent="0.2">
      <c r="A38" s="66" t="s">
        <v>207</v>
      </c>
      <c r="B38" s="21">
        <v>1044</v>
      </c>
      <c r="C38" s="67" t="s">
        <v>146</v>
      </c>
      <c r="D38" s="23">
        <v>99592667.890000001</v>
      </c>
      <c r="E38" s="22">
        <v>86627179.799999997</v>
      </c>
      <c r="F38" s="22">
        <v>12965488.09</v>
      </c>
      <c r="G38" s="22">
        <v>0</v>
      </c>
      <c r="H38" s="22">
        <v>0</v>
      </c>
      <c r="I38" s="22">
        <v>95134886.200000003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1301482606.25</v>
      </c>
      <c r="U38" s="22">
        <v>0</v>
      </c>
      <c r="V38" s="22">
        <v>28150435.399999999</v>
      </c>
      <c r="W38" s="22">
        <v>205034704.16</v>
      </c>
      <c r="X38" s="22">
        <v>0</v>
      </c>
      <c r="Y38" s="22">
        <v>478140.5</v>
      </c>
      <c r="Z38" s="22">
        <v>3996976.84</v>
      </c>
      <c r="AA38" s="22">
        <v>0</v>
      </c>
      <c r="AB38" s="22">
        <v>0</v>
      </c>
      <c r="AC38" s="22">
        <v>5668192.4000000004</v>
      </c>
      <c r="AD38" s="22">
        <v>5357894.76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96351.45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162468758.69999999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66574460.200000003</v>
      </c>
      <c r="BO38" s="22">
        <v>0</v>
      </c>
      <c r="BP38" s="22">
        <v>58660.03</v>
      </c>
      <c r="BQ38" s="22">
        <v>0</v>
      </c>
      <c r="BR38" s="22">
        <v>0</v>
      </c>
      <c r="BS38" s="22">
        <v>1721797.6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v>99712439.890000001</v>
      </c>
      <c r="CJ38" s="22">
        <v>0</v>
      </c>
      <c r="CK38" s="22">
        <v>0</v>
      </c>
      <c r="CL38" s="23">
        <v>99712439.890000001</v>
      </c>
      <c r="CM38" s="22">
        <v>7178280.7199999997</v>
      </c>
      <c r="CN38" s="22">
        <v>92534159.170000002</v>
      </c>
      <c r="CO38" s="23">
        <v>0</v>
      </c>
      <c r="CP38" s="22">
        <v>0</v>
      </c>
      <c r="CQ38" s="22">
        <v>0</v>
      </c>
      <c r="CR38" s="22">
        <v>548545</v>
      </c>
      <c r="CS38" s="22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3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3">
        <v>0</v>
      </c>
      <c r="DI38" s="22">
        <v>0</v>
      </c>
      <c r="DJ38" s="22">
        <v>0</v>
      </c>
      <c r="DK38" s="22">
        <v>0</v>
      </c>
      <c r="DL38" s="22">
        <v>2076077517.2700005</v>
      </c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25" ht="12.75" customHeight="1" x14ac:dyDescent="0.2">
      <c r="A39" s="66" t="s">
        <v>209</v>
      </c>
      <c r="B39" s="21">
        <v>1045</v>
      </c>
      <c r="C39" s="67" t="s">
        <v>146</v>
      </c>
      <c r="D39" s="23">
        <v>14482737.189999999</v>
      </c>
      <c r="E39" s="22">
        <v>1832334.32</v>
      </c>
      <c r="F39" s="22">
        <v>7053974.0999999996</v>
      </c>
      <c r="G39" s="22">
        <v>5596428.7699999996</v>
      </c>
      <c r="H39" s="22">
        <v>59785.37</v>
      </c>
      <c r="I39" s="22">
        <v>40500551.079999998</v>
      </c>
      <c r="J39" s="22">
        <v>0</v>
      </c>
      <c r="K39" s="22">
        <v>3667118.1399999992</v>
      </c>
      <c r="L39" s="22">
        <v>0</v>
      </c>
      <c r="M39" s="22">
        <v>489317.65</v>
      </c>
      <c r="N39" s="22">
        <v>1072618.1499999999</v>
      </c>
      <c r="O39" s="22">
        <v>1512257.13</v>
      </c>
      <c r="P39" s="22">
        <v>0</v>
      </c>
      <c r="Q39" s="22">
        <v>619772.91</v>
      </c>
      <c r="R39" s="22">
        <v>0</v>
      </c>
      <c r="S39" s="22">
        <v>0</v>
      </c>
      <c r="T39" s="22">
        <v>4931547676.6400003</v>
      </c>
      <c r="U39" s="22">
        <v>6647.52</v>
      </c>
      <c r="V39" s="22">
        <v>1806378283.8399999</v>
      </c>
      <c r="W39" s="22">
        <v>288673053.48000002</v>
      </c>
      <c r="X39" s="22">
        <v>0</v>
      </c>
      <c r="Y39" s="22">
        <v>4157252.96</v>
      </c>
      <c r="Z39" s="22">
        <v>8109003.5999999996</v>
      </c>
      <c r="AA39" s="22">
        <v>0</v>
      </c>
      <c r="AB39" s="22">
        <v>0</v>
      </c>
      <c r="AC39" s="22">
        <v>355089.1</v>
      </c>
      <c r="AD39" s="22">
        <v>305189.17</v>
      </c>
      <c r="AE39" s="22">
        <v>0</v>
      </c>
      <c r="AF39" s="22">
        <v>299777.46999999997</v>
      </c>
      <c r="AG39" s="22">
        <v>32012.25</v>
      </c>
      <c r="AH39" s="22">
        <v>6879468.0599999996</v>
      </c>
      <c r="AI39" s="22">
        <v>0</v>
      </c>
      <c r="AJ39" s="22">
        <v>670909.57999999996</v>
      </c>
      <c r="AK39" s="22">
        <v>70682.720000000001</v>
      </c>
      <c r="AL39" s="22">
        <v>0</v>
      </c>
      <c r="AM39" s="22">
        <v>323091.20000000001</v>
      </c>
      <c r="AN39" s="22">
        <v>0</v>
      </c>
      <c r="AO39" s="22">
        <v>0</v>
      </c>
      <c r="AP39" s="22">
        <v>16844</v>
      </c>
      <c r="AQ39" s="22">
        <v>0</v>
      </c>
      <c r="AR39" s="22">
        <v>0</v>
      </c>
      <c r="AS39" s="22">
        <v>0</v>
      </c>
      <c r="AT39" s="22">
        <v>19302142.620000001</v>
      </c>
      <c r="AU39" s="22">
        <v>716581.45</v>
      </c>
      <c r="AV39" s="22">
        <v>0</v>
      </c>
      <c r="AW39" s="22">
        <v>0</v>
      </c>
      <c r="AX39" s="22">
        <v>904258.36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8119050.04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2099555.87</v>
      </c>
      <c r="BO39" s="22">
        <v>0</v>
      </c>
      <c r="BP39" s="22">
        <v>22828354.41</v>
      </c>
      <c r="BQ39" s="22">
        <v>3189881.73</v>
      </c>
      <c r="BR39" s="22">
        <v>17655787.989999998</v>
      </c>
      <c r="BS39" s="22">
        <v>651432.65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145974.51999999999</v>
      </c>
      <c r="CA39" s="22">
        <v>22875004.600000001</v>
      </c>
      <c r="CB39" s="22">
        <v>0</v>
      </c>
      <c r="CC39" s="22">
        <v>3995387.48</v>
      </c>
      <c r="CD39" s="22">
        <v>0</v>
      </c>
      <c r="CE39" s="22">
        <v>0</v>
      </c>
      <c r="CF39" s="22">
        <v>0</v>
      </c>
      <c r="CG39" s="22">
        <v>113552.99</v>
      </c>
      <c r="CH39" s="22">
        <v>0</v>
      </c>
      <c r="CI39" s="23">
        <v>14019839.609999999</v>
      </c>
      <c r="CJ39" s="22">
        <v>0</v>
      </c>
      <c r="CK39" s="22">
        <v>0</v>
      </c>
      <c r="CL39" s="23">
        <v>14019839.609999999</v>
      </c>
      <c r="CM39" s="22">
        <v>0</v>
      </c>
      <c r="CN39" s="22">
        <v>14019839.609999999</v>
      </c>
      <c r="CO39" s="23">
        <v>0</v>
      </c>
      <c r="CP39" s="22">
        <v>0</v>
      </c>
      <c r="CQ39" s="22">
        <v>0</v>
      </c>
      <c r="CR39" s="22">
        <v>7595694.9798720004</v>
      </c>
      <c r="CS39" s="22">
        <v>544494896.38999999</v>
      </c>
      <c r="CT39" s="22">
        <v>0</v>
      </c>
      <c r="CU39" s="22">
        <v>0</v>
      </c>
      <c r="CV39" s="22">
        <v>0</v>
      </c>
      <c r="CW39" s="22">
        <v>0</v>
      </c>
      <c r="CX39" s="22">
        <v>0</v>
      </c>
      <c r="CY39" s="22">
        <v>0</v>
      </c>
      <c r="CZ39" s="22">
        <v>0</v>
      </c>
      <c r="DA39" s="22">
        <v>0</v>
      </c>
      <c r="DB39" s="23">
        <v>0</v>
      </c>
      <c r="DC39" s="22">
        <v>0</v>
      </c>
      <c r="DD39" s="22">
        <v>0</v>
      </c>
      <c r="DE39" s="23">
        <v>0</v>
      </c>
      <c r="DF39" s="22">
        <v>0</v>
      </c>
      <c r="DG39" s="22">
        <v>0</v>
      </c>
      <c r="DH39" s="23">
        <v>0</v>
      </c>
      <c r="DI39" s="22">
        <v>0</v>
      </c>
      <c r="DJ39" s="22">
        <v>0</v>
      </c>
      <c r="DK39" s="22">
        <v>0</v>
      </c>
      <c r="DL39" s="22">
        <v>7778936534.8998718</v>
      </c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12.75" customHeight="1" x14ac:dyDescent="0.2">
      <c r="A40" s="66" t="s">
        <v>211</v>
      </c>
      <c r="B40" s="21">
        <v>1046</v>
      </c>
      <c r="C40" s="67" t="s">
        <v>146</v>
      </c>
      <c r="D40" s="23">
        <v>5414285.0200000005</v>
      </c>
      <c r="E40" s="22">
        <v>987519.77</v>
      </c>
      <c r="F40" s="22">
        <v>2371978.7200000002</v>
      </c>
      <c r="G40" s="22">
        <v>2054786.53</v>
      </c>
      <c r="H40" s="22">
        <v>3638.91</v>
      </c>
      <c r="I40" s="22">
        <v>1592700.51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1791458.16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9377273.7400000002</v>
      </c>
      <c r="W40" s="22">
        <v>126288336.87</v>
      </c>
      <c r="X40" s="22">
        <v>6641011.5099999998</v>
      </c>
      <c r="Y40" s="22">
        <v>0</v>
      </c>
      <c r="Z40" s="22">
        <v>0</v>
      </c>
      <c r="AA40" s="22">
        <v>0</v>
      </c>
      <c r="AB40" s="22">
        <v>0</v>
      </c>
      <c r="AC40" s="22">
        <v>86375.47</v>
      </c>
      <c r="AD40" s="22">
        <v>145956.71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23235005.57</v>
      </c>
      <c r="AU40" s="22">
        <v>1491503.74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2046660.59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4206444.72</v>
      </c>
      <c r="BO40" s="22">
        <v>0</v>
      </c>
      <c r="BP40" s="22">
        <v>380338.11</v>
      </c>
      <c r="BQ40" s="22">
        <v>0</v>
      </c>
      <c r="BR40" s="22">
        <v>0</v>
      </c>
      <c r="BS40" s="22">
        <v>277866.34999999998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v>0</v>
      </c>
      <c r="CJ40" s="22">
        <v>0</v>
      </c>
      <c r="CK40" s="22">
        <v>0</v>
      </c>
      <c r="CL40" s="23">
        <v>0</v>
      </c>
      <c r="CM40" s="22">
        <v>0</v>
      </c>
      <c r="CN40" s="22">
        <v>0</v>
      </c>
      <c r="CO40" s="23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3">
        <v>0</v>
      </c>
      <c r="DC40" s="22">
        <v>0</v>
      </c>
      <c r="DD40" s="22">
        <v>0</v>
      </c>
      <c r="DE40" s="23">
        <v>0</v>
      </c>
      <c r="DF40" s="22">
        <v>0</v>
      </c>
      <c r="DG40" s="22">
        <v>0</v>
      </c>
      <c r="DH40" s="23">
        <v>0</v>
      </c>
      <c r="DI40" s="22">
        <v>0</v>
      </c>
      <c r="DJ40" s="22">
        <v>0</v>
      </c>
      <c r="DK40" s="22">
        <v>0</v>
      </c>
      <c r="DL40" s="22">
        <v>182978855.98000002</v>
      </c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</row>
    <row r="41" spans="1:225" ht="12.75" customHeight="1" x14ac:dyDescent="0.2">
      <c r="A41" s="66" t="s">
        <v>213</v>
      </c>
      <c r="B41" s="21">
        <v>1047</v>
      </c>
      <c r="C41" s="67" t="s">
        <v>146</v>
      </c>
      <c r="D41" s="23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v>0</v>
      </c>
      <c r="CJ41" s="22">
        <v>0</v>
      </c>
      <c r="CK41" s="22">
        <v>0</v>
      </c>
      <c r="CL41" s="23">
        <v>0</v>
      </c>
      <c r="CM41" s="22">
        <v>0</v>
      </c>
      <c r="CN41" s="22">
        <v>0</v>
      </c>
      <c r="CO41" s="23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3">
        <v>0</v>
      </c>
      <c r="DC41" s="22">
        <v>0</v>
      </c>
      <c r="DD41" s="22">
        <v>0</v>
      </c>
      <c r="DE41" s="23">
        <v>0</v>
      </c>
      <c r="DF41" s="22">
        <v>0</v>
      </c>
      <c r="DG41" s="22">
        <v>0</v>
      </c>
      <c r="DH41" s="23">
        <v>0</v>
      </c>
      <c r="DI41" s="22">
        <v>0</v>
      </c>
      <c r="DJ41" s="22">
        <v>0</v>
      </c>
      <c r="DK41" s="22">
        <v>0</v>
      </c>
      <c r="DL41" s="22">
        <v>0</v>
      </c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25" ht="12.75" customHeight="1" x14ac:dyDescent="0.2">
      <c r="A42" s="66" t="s">
        <v>215</v>
      </c>
      <c r="B42" s="21">
        <v>1048</v>
      </c>
      <c r="C42" s="67" t="s">
        <v>146</v>
      </c>
      <c r="D42" s="23">
        <v>6105074.229999993</v>
      </c>
      <c r="E42" s="22">
        <v>3789904.9799999958</v>
      </c>
      <c r="F42" s="22">
        <v>645660.25000000023</v>
      </c>
      <c r="G42" s="22">
        <v>1669508.9999999977</v>
      </c>
      <c r="H42" s="22">
        <v>0</v>
      </c>
      <c r="I42" s="22">
        <v>11912861.899999984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634699.01000000082</v>
      </c>
      <c r="P42" s="22">
        <v>0</v>
      </c>
      <c r="Q42" s="22">
        <v>0</v>
      </c>
      <c r="R42" s="22">
        <v>0</v>
      </c>
      <c r="S42" s="22">
        <v>0</v>
      </c>
      <c r="T42" s="22">
        <v>151811285.2500056</v>
      </c>
      <c r="U42" s="22">
        <v>0</v>
      </c>
      <c r="V42" s="22">
        <v>27094143.520000331</v>
      </c>
      <c r="W42" s="22">
        <v>152692098.57999966</v>
      </c>
      <c r="X42" s="22">
        <v>0</v>
      </c>
      <c r="Y42" s="22">
        <v>435612.02000000008</v>
      </c>
      <c r="Z42" s="22">
        <v>286280.2</v>
      </c>
      <c r="AA42" s="22">
        <v>0</v>
      </c>
      <c r="AB42" s="22">
        <v>0</v>
      </c>
      <c r="AC42" s="22">
        <v>427108.17000000045</v>
      </c>
      <c r="AD42" s="22">
        <v>87317.849999999584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23699.550000000003</v>
      </c>
      <c r="AQ42" s="22">
        <v>0</v>
      </c>
      <c r="AR42" s="22">
        <v>0</v>
      </c>
      <c r="AS42" s="22">
        <v>0</v>
      </c>
      <c r="AT42" s="22">
        <v>33416612.629999645</v>
      </c>
      <c r="AU42" s="22">
        <v>3073869.1599999089</v>
      </c>
      <c r="AV42" s="22">
        <v>393923.27999999945</v>
      </c>
      <c r="AW42" s="22">
        <v>0</v>
      </c>
      <c r="AX42" s="22">
        <v>342598.48999999953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10013238.430000003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59128.630000000274</v>
      </c>
      <c r="BM42" s="22">
        <v>0</v>
      </c>
      <c r="BN42" s="22">
        <v>1147127.5199999956</v>
      </c>
      <c r="BO42" s="22">
        <v>0</v>
      </c>
      <c r="BP42" s="22">
        <v>1102267.1300000001</v>
      </c>
      <c r="BQ42" s="22">
        <v>0</v>
      </c>
      <c r="BR42" s="22">
        <v>27482.000000000004</v>
      </c>
      <c r="BS42" s="22">
        <v>730785.87000000058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1843924.5999999999</v>
      </c>
      <c r="CA42" s="22">
        <v>245805088.82000044</v>
      </c>
      <c r="CB42" s="22">
        <v>0</v>
      </c>
      <c r="CC42" s="22">
        <v>1136083.1799999997</v>
      </c>
      <c r="CD42" s="22">
        <v>0</v>
      </c>
      <c r="CE42" s="22">
        <v>0</v>
      </c>
      <c r="CF42" s="22">
        <v>0</v>
      </c>
      <c r="CG42" s="22">
        <v>0</v>
      </c>
      <c r="CH42" s="22">
        <v>26570</v>
      </c>
      <c r="CI42" s="23">
        <v>8554172.4499999993</v>
      </c>
      <c r="CJ42" s="22">
        <v>0</v>
      </c>
      <c r="CK42" s="22">
        <v>0</v>
      </c>
      <c r="CL42" s="23">
        <v>8554172.4499999993</v>
      </c>
      <c r="CM42" s="22">
        <v>0</v>
      </c>
      <c r="CN42" s="22">
        <v>8554172.4499999993</v>
      </c>
      <c r="CO42" s="23">
        <v>0</v>
      </c>
      <c r="CP42" s="22">
        <v>0</v>
      </c>
      <c r="CQ42" s="22">
        <v>0</v>
      </c>
      <c r="CR42" s="22">
        <v>7109.21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3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3">
        <v>0</v>
      </c>
      <c r="DI42" s="22">
        <v>0</v>
      </c>
      <c r="DJ42" s="22">
        <v>0</v>
      </c>
      <c r="DK42" s="22">
        <v>0</v>
      </c>
      <c r="DL42" s="22">
        <v>659190161.68000567</v>
      </c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</row>
    <row r="43" spans="1:225" ht="14.1" customHeight="1" x14ac:dyDescent="0.2">
      <c r="A43" s="66" t="s">
        <v>217</v>
      </c>
      <c r="B43" s="21">
        <v>1049</v>
      </c>
      <c r="C43" s="67" t="s">
        <v>146</v>
      </c>
      <c r="D43" s="23">
        <v>5545110.6500000004</v>
      </c>
      <c r="E43" s="22">
        <v>4290047.66</v>
      </c>
      <c r="F43" s="22">
        <v>0</v>
      </c>
      <c r="G43" s="22">
        <v>1255062.99</v>
      </c>
      <c r="H43" s="22">
        <v>0</v>
      </c>
      <c r="I43" s="22">
        <v>16373028.839999963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3502786.5499999849</v>
      </c>
      <c r="P43" s="22">
        <v>0</v>
      </c>
      <c r="Q43" s="22">
        <v>0</v>
      </c>
      <c r="R43" s="22">
        <v>0</v>
      </c>
      <c r="S43" s="22">
        <v>0</v>
      </c>
      <c r="T43" s="22">
        <v>231221203.20997074</v>
      </c>
      <c r="U43" s="22">
        <v>4938175.2899999563</v>
      </c>
      <c r="V43" s="22">
        <v>42807966.179999955</v>
      </c>
      <c r="W43" s="22">
        <v>266857740.20999137</v>
      </c>
      <c r="X43" s="22">
        <v>0</v>
      </c>
      <c r="Y43" s="22">
        <v>51645.21</v>
      </c>
      <c r="Z43" s="22">
        <v>189766.03999999963</v>
      </c>
      <c r="AA43" s="22">
        <v>0</v>
      </c>
      <c r="AB43" s="22">
        <v>0</v>
      </c>
      <c r="AC43" s="22">
        <v>711473.11000000045</v>
      </c>
      <c r="AD43" s="22">
        <v>448747.37000000069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14285.490000000002</v>
      </c>
      <c r="AQ43" s="22">
        <v>0</v>
      </c>
      <c r="AR43" s="22">
        <v>0</v>
      </c>
      <c r="AS43" s="22">
        <v>0</v>
      </c>
      <c r="AT43" s="22">
        <v>17571178.180000037</v>
      </c>
      <c r="AU43" s="22">
        <v>509550.06999999954</v>
      </c>
      <c r="AV43" s="22">
        <v>386976.19000000041</v>
      </c>
      <c r="AW43" s="22">
        <v>0</v>
      </c>
      <c r="AX43" s="22">
        <v>402993.81000000029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5676004.5800001668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13460734.829998944</v>
      </c>
      <c r="BO43" s="22">
        <v>0</v>
      </c>
      <c r="BP43" s="22">
        <v>199245.3400000004</v>
      </c>
      <c r="BQ43" s="22">
        <v>0</v>
      </c>
      <c r="BR43" s="22">
        <v>0</v>
      </c>
      <c r="BS43" s="22">
        <v>347100.88000000006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88446.5</v>
      </c>
      <c r="CA43" s="22">
        <v>99625799.940000027</v>
      </c>
      <c r="CB43" s="22">
        <v>0</v>
      </c>
      <c r="CC43" s="22">
        <v>8171262.5599999921</v>
      </c>
      <c r="CD43" s="22">
        <v>0</v>
      </c>
      <c r="CE43" s="22">
        <v>0</v>
      </c>
      <c r="CF43" s="22">
        <v>0</v>
      </c>
      <c r="CG43" s="22">
        <v>59804.54</v>
      </c>
      <c r="CH43" s="22">
        <v>0</v>
      </c>
      <c r="CI43" s="23">
        <v>39491242.68000003</v>
      </c>
      <c r="CJ43" s="22">
        <v>0</v>
      </c>
      <c r="CK43" s="22">
        <v>151352.97</v>
      </c>
      <c r="CL43" s="23">
        <v>39339889.710000031</v>
      </c>
      <c r="CM43" s="22">
        <v>5760525.470000023</v>
      </c>
      <c r="CN43" s="22">
        <v>33579364.24000001</v>
      </c>
      <c r="CO43" s="23">
        <v>0</v>
      </c>
      <c r="CP43" s="22">
        <v>0</v>
      </c>
      <c r="CQ43" s="22">
        <v>0</v>
      </c>
      <c r="CR43" s="22">
        <v>1324316.8499999777</v>
      </c>
      <c r="CS43" s="22">
        <v>0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0</v>
      </c>
      <c r="CZ43" s="22">
        <v>0</v>
      </c>
      <c r="DA43" s="22">
        <v>0</v>
      </c>
      <c r="DB43" s="23">
        <v>0</v>
      </c>
      <c r="DC43" s="22">
        <v>0</v>
      </c>
      <c r="DD43" s="22">
        <v>0</v>
      </c>
      <c r="DE43" s="23">
        <v>0</v>
      </c>
      <c r="DF43" s="22">
        <v>0</v>
      </c>
      <c r="DG43" s="22">
        <v>0</v>
      </c>
      <c r="DH43" s="23">
        <v>0</v>
      </c>
      <c r="DI43" s="22">
        <v>0</v>
      </c>
      <c r="DJ43" s="22">
        <v>0</v>
      </c>
      <c r="DK43" s="22">
        <v>0</v>
      </c>
      <c r="DL43" s="22">
        <v>759976585.0999614</v>
      </c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</row>
    <row r="44" spans="1:225" ht="14.1" customHeight="1" x14ac:dyDescent="0.2">
      <c r="A44" s="66" t="s">
        <v>219</v>
      </c>
      <c r="B44" s="21">
        <v>1050</v>
      </c>
      <c r="C44" s="67" t="s">
        <v>146</v>
      </c>
      <c r="D44" s="23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v>0</v>
      </c>
      <c r="CJ44" s="22">
        <v>0</v>
      </c>
      <c r="CK44" s="22">
        <v>0</v>
      </c>
      <c r="CL44" s="23">
        <v>0</v>
      </c>
      <c r="CM44" s="22">
        <v>0</v>
      </c>
      <c r="CN44" s="22">
        <v>0</v>
      </c>
      <c r="CO44" s="23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3">
        <v>0</v>
      </c>
      <c r="DC44" s="22">
        <v>0</v>
      </c>
      <c r="DD44" s="22">
        <v>0</v>
      </c>
      <c r="DE44" s="23">
        <v>0</v>
      </c>
      <c r="DF44" s="22">
        <v>0</v>
      </c>
      <c r="DG44" s="22">
        <v>0</v>
      </c>
      <c r="DH44" s="23">
        <v>0</v>
      </c>
      <c r="DI44" s="22">
        <v>0</v>
      </c>
      <c r="DJ44" s="22">
        <v>0</v>
      </c>
      <c r="DK44" s="22">
        <v>0</v>
      </c>
      <c r="DL44" s="22">
        <v>0</v>
      </c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25" ht="12.75" customHeight="1" x14ac:dyDescent="0.2">
      <c r="A45" s="66" t="s">
        <v>221</v>
      </c>
      <c r="B45" s="21">
        <v>1051</v>
      </c>
      <c r="C45" s="67" t="s">
        <v>146</v>
      </c>
      <c r="D45" s="23">
        <v>2629829.7100000004</v>
      </c>
      <c r="E45" s="22">
        <v>21054.33</v>
      </c>
      <c r="F45" s="22">
        <v>84104.930000000022</v>
      </c>
      <c r="G45" s="22">
        <v>2524670.4500000002</v>
      </c>
      <c r="H45" s="22">
        <v>149810.21000000002</v>
      </c>
      <c r="I45" s="22">
        <v>114772.08</v>
      </c>
      <c r="J45" s="22">
        <v>0</v>
      </c>
      <c r="K45" s="22">
        <v>28866577.34</v>
      </c>
      <c r="L45" s="22">
        <v>0</v>
      </c>
      <c r="M45" s="22">
        <v>0</v>
      </c>
      <c r="N45" s="22">
        <v>0</v>
      </c>
      <c r="O45" s="22">
        <v>5735183.1100000003</v>
      </c>
      <c r="P45" s="22">
        <v>0</v>
      </c>
      <c r="Q45" s="22">
        <v>2052766.78</v>
      </c>
      <c r="R45" s="22">
        <v>0</v>
      </c>
      <c r="S45" s="22">
        <v>0</v>
      </c>
      <c r="T45" s="22">
        <v>0</v>
      </c>
      <c r="U45" s="22">
        <v>0</v>
      </c>
      <c r="V45" s="22">
        <v>490557.57</v>
      </c>
      <c r="W45" s="22">
        <v>16896838.600000001</v>
      </c>
      <c r="X45" s="22">
        <v>23701.379999999997</v>
      </c>
      <c r="Y45" s="22">
        <v>2835243.06</v>
      </c>
      <c r="Z45" s="22">
        <v>6586165.1199999992</v>
      </c>
      <c r="AA45" s="22">
        <v>0</v>
      </c>
      <c r="AB45" s="22">
        <v>0</v>
      </c>
      <c r="AC45" s="22">
        <v>13903.5</v>
      </c>
      <c r="AD45" s="22">
        <v>-185047.51</v>
      </c>
      <c r="AE45" s="22">
        <v>0</v>
      </c>
      <c r="AF45" s="22">
        <v>12023.37</v>
      </c>
      <c r="AG45" s="22">
        <v>2328578.9500000002</v>
      </c>
      <c r="AH45" s="22">
        <v>0</v>
      </c>
      <c r="AI45" s="22">
        <v>1692248.61</v>
      </c>
      <c r="AJ45" s="22">
        <v>79752.5</v>
      </c>
      <c r="AK45" s="22">
        <v>0</v>
      </c>
      <c r="AL45" s="22">
        <v>0</v>
      </c>
      <c r="AM45" s="22">
        <v>919826.09</v>
      </c>
      <c r="AN45" s="22">
        <v>0</v>
      </c>
      <c r="AO45" s="22">
        <v>0</v>
      </c>
      <c r="AP45" s="22">
        <v>85214.23</v>
      </c>
      <c r="AQ45" s="22">
        <v>0</v>
      </c>
      <c r="AR45" s="22">
        <v>0</v>
      </c>
      <c r="AS45" s="22">
        <v>0</v>
      </c>
      <c r="AT45" s="22">
        <v>2558837.02</v>
      </c>
      <c r="AU45" s="22">
        <v>1530620.63</v>
      </c>
      <c r="AV45" s="22">
        <v>2111.85</v>
      </c>
      <c r="AW45" s="22">
        <v>0</v>
      </c>
      <c r="AX45" s="22">
        <v>2111.85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554314.34000000008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45.53</v>
      </c>
      <c r="BM45" s="22">
        <v>0</v>
      </c>
      <c r="BN45" s="22">
        <v>1462069.73</v>
      </c>
      <c r="BO45" s="22">
        <v>0</v>
      </c>
      <c r="BP45" s="22">
        <v>11934750.93</v>
      </c>
      <c r="BQ45" s="22">
        <v>1874.25</v>
      </c>
      <c r="BR45" s="22">
        <v>9756699.0099999998</v>
      </c>
      <c r="BS45" s="22">
        <v>239266.22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23040</v>
      </c>
      <c r="CI45" s="23">
        <v>127470</v>
      </c>
      <c r="CJ45" s="22">
        <v>0</v>
      </c>
      <c r="CK45" s="22">
        <v>127470</v>
      </c>
      <c r="CL45" s="23">
        <v>0</v>
      </c>
      <c r="CM45" s="22">
        <v>0</v>
      </c>
      <c r="CN45" s="22">
        <v>0</v>
      </c>
      <c r="CO45" s="23">
        <v>0</v>
      </c>
      <c r="CP45" s="22">
        <v>0</v>
      </c>
      <c r="CQ45" s="22">
        <v>0</v>
      </c>
      <c r="CR45" s="22">
        <v>2423506.2200000002</v>
      </c>
      <c r="CS45" s="22">
        <v>0</v>
      </c>
      <c r="CT45" s="22">
        <v>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0</v>
      </c>
      <c r="DB45" s="23">
        <v>0</v>
      </c>
      <c r="DC45" s="22">
        <v>0</v>
      </c>
      <c r="DD45" s="22">
        <v>0</v>
      </c>
      <c r="DE45" s="23">
        <v>0</v>
      </c>
      <c r="DF45" s="22">
        <v>0</v>
      </c>
      <c r="DG45" s="22">
        <v>0</v>
      </c>
      <c r="DH45" s="23">
        <v>0</v>
      </c>
      <c r="DI45" s="22">
        <v>0</v>
      </c>
      <c r="DJ45" s="22">
        <v>0</v>
      </c>
      <c r="DK45" s="22">
        <v>0</v>
      </c>
      <c r="DL45" s="22">
        <v>101944662.28000002</v>
      </c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25" ht="12.75" customHeight="1" x14ac:dyDescent="0.2">
      <c r="A46" s="66" t="s">
        <v>223</v>
      </c>
      <c r="B46" s="21">
        <v>1052</v>
      </c>
      <c r="C46" s="67" t="s">
        <v>146</v>
      </c>
      <c r="D46" s="23">
        <v>26778.070000000014</v>
      </c>
      <c r="E46" s="22">
        <v>24041.580000000013</v>
      </c>
      <c r="F46" s="22">
        <v>0</v>
      </c>
      <c r="G46" s="22">
        <v>2736.4900000000007</v>
      </c>
      <c r="H46" s="22">
        <v>0</v>
      </c>
      <c r="I46" s="22">
        <v>644811.16999999981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2061755.389999999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3621122.5300000012</v>
      </c>
      <c r="W46" s="22">
        <v>16240187.529999984</v>
      </c>
      <c r="X46" s="22">
        <v>0</v>
      </c>
      <c r="Y46" s="22">
        <v>525.04999999999927</v>
      </c>
      <c r="Z46" s="22">
        <v>97233.14</v>
      </c>
      <c r="AA46" s="22">
        <v>0</v>
      </c>
      <c r="AB46" s="22">
        <v>0</v>
      </c>
      <c r="AC46" s="22">
        <v>1426.59</v>
      </c>
      <c r="AD46" s="22">
        <v>30.200000000000003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25</v>
      </c>
      <c r="AQ46" s="22">
        <v>0</v>
      </c>
      <c r="AR46" s="22">
        <v>0</v>
      </c>
      <c r="AS46" s="22">
        <v>0</v>
      </c>
      <c r="AT46" s="22">
        <v>1342853.3799999992</v>
      </c>
      <c r="AU46" s="22">
        <v>130713.69999999988</v>
      </c>
      <c r="AV46" s="22">
        <v>31.679999999999982</v>
      </c>
      <c r="AW46" s="22">
        <v>0</v>
      </c>
      <c r="AX46" s="22">
        <v>15.839999999999998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312994.43999999989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611.72</v>
      </c>
      <c r="BM46" s="22">
        <v>0</v>
      </c>
      <c r="BN46" s="22">
        <v>325470.7799999998</v>
      </c>
      <c r="BO46" s="22">
        <v>0</v>
      </c>
      <c r="BP46" s="22">
        <v>17690</v>
      </c>
      <c r="BQ46" s="22">
        <v>0</v>
      </c>
      <c r="BR46" s="22">
        <v>119575.71</v>
      </c>
      <c r="BS46" s="22">
        <v>2641.38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v>143950.83999999997</v>
      </c>
      <c r="CJ46" s="22">
        <v>0</v>
      </c>
      <c r="CK46" s="22">
        <v>25606</v>
      </c>
      <c r="CL46" s="23">
        <v>118344.83999999998</v>
      </c>
      <c r="CM46" s="22">
        <v>118344.83999999998</v>
      </c>
      <c r="CN46" s="22">
        <v>0</v>
      </c>
      <c r="CO46" s="23">
        <v>0</v>
      </c>
      <c r="CP46" s="22">
        <v>0</v>
      </c>
      <c r="CQ46" s="22">
        <v>0</v>
      </c>
      <c r="CR46" s="22">
        <v>693969.52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  <c r="CZ46" s="22">
        <v>0</v>
      </c>
      <c r="DA46" s="22">
        <v>0</v>
      </c>
      <c r="DB46" s="23">
        <v>0</v>
      </c>
      <c r="DC46" s="22">
        <v>0</v>
      </c>
      <c r="DD46" s="22">
        <v>0</v>
      </c>
      <c r="DE46" s="23">
        <v>0</v>
      </c>
      <c r="DF46" s="22">
        <v>0</v>
      </c>
      <c r="DG46" s="22">
        <v>0</v>
      </c>
      <c r="DH46" s="23">
        <v>0</v>
      </c>
      <c r="DI46" s="22">
        <v>0</v>
      </c>
      <c r="DJ46" s="22">
        <v>0</v>
      </c>
      <c r="DK46" s="22">
        <v>0</v>
      </c>
      <c r="DL46" s="22">
        <v>25784413.659999982</v>
      </c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25" ht="12.75" customHeight="1" x14ac:dyDescent="0.2">
      <c r="A47" s="66" t="s">
        <v>225</v>
      </c>
      <c r="B47" s="21">
        <v>1053</v>
      </c>
      <c r="C47" s="67" t="s">
        <v>146</v>
      </c>
      <c r="D47" s="23">
        <v>3365849.22</v>
      </c>
      <c r="E47" s="22">
        <v>3365849.22</v>
      </c>
      <c r="F47" s="22">
        <v>0</v>
      </c>
      <c r="G47" s="22">
        <v>0</v>
      </c>
      <c r="H47" s="22">
        <v>0</v>
      </c>
      <c r="I47" s="22">
        <v>254518.88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1992626970.4299998</v>
      </c>
      <c r="U47" s="22">
        <v>0</v>
      </c>
      <c r="V47" s="22">
        <v>756115328.93000007</v>
      </c>
      <c r="W47" s="22">
        <v>679942250.5</v>
      </c>
      <c r="X47" s="22">
        <v>0</v>
      </c>
      <c r="Y47" s="22">
        <v>0</v>
      </c>
      <c r="Z47" s="22">
        <v>1114597.6599999999</v>
      </c>
      <c r="AA47" s="22">
        <v>0</v>
      </c>
      <c r="AB47" s="22">
        <v>0</v>
      </c>
      <c r="AC47" s="22">
        <v>34389.58</v>
      </c>
      <c r="AD47" s="22">
        <v>575817.85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13423925.43</v>
      </c>
      <c r="AU47" s="22">
        <v>161889.64000000001</v>
      </c>
      <c r="AV47" s="22">
        <v>484416.23</v>
      </c>
      <c r="AW47" s="22">
        <v>0</v>
      </c>
      <c r="AX47" s="22">
        <v>195585.37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41116319.869999997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161889.64000000001</v>
      </c>
      <c r="BM47" s="22">
        <v>0</v>
      </c>
      <c r="BN47" s="22">
        <v>45945667.200000003</v>
      </c>
      <c r="BO47" s="22">
        <v>0</v>
      </c>
      <c r="BP47" s="22">
        <v>3715.97</v>
      </c>
      <c r="BQ47" s="22">
        <v>0</v>
      </c>
      <c r="BR47" s="22">
        <v>0</v>
      </c>
      <c r="BS47" s="22">
        <v>-333.71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v>190902664.56</v>
      </c>
      <c r="CJ47" s="22">
        <v>0</v>
      </c>
      <c r="CK47" s="22">
        <v>13915667.939999999</v>
      </c>
      <c r="CL47" s="23">
        <v>176986996.62</v>
      </c>
      <c r="CM47" s="22">
        <v>112592764.41</v>
      </c>
      <c r="CN47" s="22">
        <v>64394232.210000001</v>
      </c>
      <c r="CO47" s="23">
        <v>0</v>
      </c>
      <c r="CP47" s="22">
        <v>0</v>
      </c>
      <c r="CQ47" s="22">
        <v>0</v>
      </c>
      <c r="CR47" s="22">
        <v>12983501.33</v>
      </c>
      <c r="CS47" s="22">
        <v>0</v>
      </c>
      <c r="CT47" s="22">
        <v>-35257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3">
        <v>0</v>
      </c>
      <c r="DC47" s="22">
        <v>0</v>
      </c>
      <c r="DD47" s="22">
        <v>0</v>
      </c>
      <c r="DE47" s="23">
        <v>0</v>
      </c>
      <c r="DF47" s="22">
        <v>0</v>
      </c>
      <c r="DG47" s="22">
        <v>0</v>
      </c>
      <c r="DH47" s="23">
        <v>0</v>
      </c>
      <c r="DI47" s="22">
        <v>0</v>
      </c>
      <c r="DJ47" s="22">
        <v>0</v>
      </c>
      <c r="DK47" s="22">
        <v>0</v>
      </c>
      <c r="DL47" s="22">
        <v>3739373707.5799985</v>
      </c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25" ht="12.75" customHeight="1" x14ac:dyDescent="0.2">
      <c r="A48" s="66" t="s">
        <v>227</v>
      </c>
      <c r="B48" s="21">
        <v>1054</v>
      </c>
      <c r="C48" s="67" t="s">
        <v>146</v>
      </c>
      <c r="D48" s="23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v>0</v>
      </c>
      <c r="CJ48" s="22">
        <v>0</v>
      </c>
      <c r="CK48" s="22">
        <v>0</v>
      </c>
      <c r="CL48" s="23">
        <v>0</v>
      </c>
      <c r="CM48" s="22">
        <v>0</v>
      </c>
      <c r="CN48" s="22">
        <v>0</v>
      </c>
      <c r="CO48" s="23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3">
        <v>0</v>
      </c>
      <c r="DC48" s="22">
        <v>0</v>
      </c>
      <c r="DD48" s="22">
        <v>0</v>
      </c>
      <c r="DE48" s="23">
        <v>0</v>
      </c>
      <c r="DF48" s="22">
        <v>0</v>
      </c>
      <c r="DG48" s="22">
        <v>0</v>
      </c>
      <c r="DH48" s="23">
        <v>0</v>
      </c>
      <c r="DI48" s="22">
        <v>0</v>
      </c>
      <c r="DJ48" s="22">
        <v>0</v>
      </c>
      <c r="DK48" s="22">
        <v>0</v>
      </c>
      <c r="DL48" s="22">
        <v>0</v>
      </c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ht="12.75" customHeight="1" x14ac:dyDescent="0.2">
      <c r="A49" s="66" t="s">
        <v>229</v>
      </c>
      <c r="B49" s="21">
        <v>1055</v>
      </c>
      <c r="C49" s="67" t="s">
        <v>146</v>
      </c>
      <c r="D49" s="23">
        <v>5138561.4800000004</v>
      </c>
      <c r="E49" s="22">
        <v>1898662.62</v>
      </c>
      <c r="F49" s="22">
        <v>2702606.25</v>
      </c>
      <c r="G49" s="22">
        <v>537292.61</v>
      </c>
      <c r="H49" s="22">
        <v>6934.07</v>
      </c>
      <c r="I49" s="22">
        <v>18130721.629999999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21294445.960000001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56508389.909999996</v>
      </c>
      <c r="W49" s="22">
        <v>290027394.85000002</v>
      </c>
      <c r="X49" s="22">
        <v>0</v>
      </c>
      <c r="Y49" s="22">
        <v>1928101.29</v>
      </c>
      <c r="Z49" s="22">
        <v>2136216.9700000002</v>
      </c>
      <c r="AA49" s="22">
        <v>13097.67</v>
      </c>
      <c r="AB49" s="22">
        <v>53716.26</v>
      </c>
      <c r="AC49" s="22">
        <v>334199.37</v>
      </c>
      <c r="AD49" s="22">
        <v>482159.38</v>
      </c>
      <c r="AE49" s="22">
        <v>0</v>
      </c>
      <c r="AF49" s="22">
        <v>148162.5</v>
      </c>
      <c r="AG49" s="22">
        <v>0</v>
      </c>
      <c r="AH49" s="22">
        <v>0</v>
      </c>
      <c r="AI49" s="22">
        <v>0</v>
      </c>
      <c r="AJ49" s="22">
        <v>0</v>
      </c>
      <c r="AK49" s="22">
        <v>2480</v>
      </c>
      <c r="AL49" s="22">
        <v>0</v>
      </c>
      <c r="AM49" s="22">
        <v>308278.31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49143072.439999998</v>
      </c>
      <c r="AU49" s="22">
        <v>630818.79</v>
      </c>
      <c r="AV49" s="22">
        <v>1710326.74</v>
      </c>
      <c r="AW49" s="22">
        <v>0</v>
      </c>
      <c r="AX49" s="22">
        <v>573747.25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4008885.8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5569133.8099999996</v>
      </c>
      <c r="BO49" s="22">
        <v>0</v>
      </c>
      <c r="BP49" s="22">
        <v>1158305.44</v>
      </c>
      <c r="BQ49" s="22">
        <v>0</v>
      </c>
      <c r="BR49" s="22">
        <v>18770003.739999998</v>
      </c>
      <c r="BS49" s="22">
        <v>2357873.14</v>
      </c>
      <c r="BT49" s="22">
        <v>0</v>
      </c>
      <c r="BU49" s="22">
        <v>0</v>
      </c>
      <c r="BV49" s="22">
        <v>0</v>
      </c>
      <c r="BW49" s="22">
        <v>4730.95</v>
      </c>
      <c r="BX49" s="22">
        <v>0</v>
      </c>
      <c r="BY49" s="22">
        <v>0</v>
      </c>
      <c r="BZ49" s="22">
        <v>447640.48</v>
      </c>
      <c r="CA49" s="22">
        <v>78923894.189999998</v>
      </c>
      <c r="CB49" s="22">
        <v>0</v>
      </c>
      <c r="CC49" s="22">
        <v>4693869.29</v>
      </c>
      <c r="CD49" s="22">
        <v>0</v>
      </c>
      <c r="CE49" s="22">
        <v>0</v>
      </c>
      <c r="CF49" s="22">
        <v>972431</v>
      </c>
      <c r="CG49" s="22">
        <v>356205.05</v>
      </c>
      <c r="CH49" s="22">
        <v>12693.37</v>
      </c>
      <c r="CI49" s="23">
        <v>107087088.56999899</v>
      </c>
      <c r="CJ49" s="22">
        <v>4814116.74</v>
      </c>
      <c r="CK49" s="22">
        <v>0</v>
      </c>
      <c r="CL49" s="23">
        <v>93979835.199999005</v>
      </c>
      <c r="CM49" s="22">
        <v>138029.640000001</v>
      </c>
      <c r="CN49" s="22">
        <v>93841805.559999004</v>
      </c>
      <c r="CO49" s="23">
        <v>8293136.6299999906</v>
      </c>
      <c r="CP49" s="22">
        <v>473057.28000000003</v>
      </c>
      <c r="CQ49" s="22">
        <v>7820079.3499999903</v>
      </c>
      <c r="CR49" s="22">
        <v>2065995</v>
      </c>
      <c r="CS49" s="22">
        <v>0</v>
      </c>
      <c r="CT49" s="22">
        <v>0</v>
      </c>
      <c r="CU49" s="22">
        <v>0</v>
      </c>
      <c r="CV49" s="22">
        <v>0</v>
      </c>
      <c r="CW49" s="22">
        <v>0</v>
      </c>
      <c r="CX49" s="22">
        <v>0</v>
      </c>
      <c r="CY49" s="22">
        <v>0</v>
      </c>
      <c r="CZ49" s="22">
        <v>0</v>
      </c>
      <c r="DA49" s="22">
        <v>0</v>
      </c>
      <c r="DB49" s="23">
        <v>0</v>
      </c>
      <c r="DC49" s="22">
        <v>0</v>
      </c>
      <c r="DD49" s="22">
        <v>0</v>
      </c>
      <c r="DE49" s="23">
        <v>0</v>
      </c>
      <c r="DF49" s="22">
        <v>0</v>
      </c>
      <c r="DG49" s="22">
        <v>0</v>
      </c>
      <c r="DH49" s="23">
        <v>0</v>
      </c>
      <c r="DI49" s="22">
        <v>0</v>
      </c>
      <c r="DJ49" s="22">
        <v>0</v>
      </c>
      <c r="DK49" s="22">
        <v>0</v>
      </c>
      <c r="DL49" s="22">
        <v>674999574.69999897</v>
      </c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 ht="12.75" customHeight="1" x14ac:dyDescent="0.2">
      <c r="A50" s="66" t="s">
        <v>231</v>
      </c>
      <c r="B50" s="21">
        <v>1056</v>
      </c>
      <c r="C50" s="67" t="s">
        <v>146</v>
      </c>
      <c r="D50" s="23">
        <v>2249513</v>
      </c>
      <c r="E50" s="22">
        <v>2029240</v>
      </c>
      <c r="F50" s="22">
        <v>220273</v>
      </c>
      <c r="G50" s="22">
        <v>0</v>
      </c>
      <c r="H50" s="22">
        <v>0</v>
      </c>
      <c r="I50" s="22">
        <v>727226.1599999998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297333751.59004545</v>
      </c>
      <c r="U50" s="22">
        <v>0</v>
      </c>
      <c r="V50" s="22">
        <v>56626669.529999733</v>
      </c>
      <c r="W50" s="22">
        <v>99786.880000000034</v>
      </c>
      <c r="X50" s="22">
        <v>0</v>
      </c>
      <c r="Y50" s="22">
        <v>5235.41</v>
      </c>
      <c r="Z50" s="22">
        <v>5235.41</v>
      </c>
      <c r="AA50" s="22">
        <v>0</v>
      </c>
      <c r="AB50" s="22">
        <v>0</v>
      </c>
      <c r="AC50" s="22">
        <v>188005.83000000051</v>
      </c>
      <c r="AD50" s="22">
        <v>548683.16000000155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1491.25</v>
      </c>
      <c r="AQ50" s="22">
        <v>0</v>
      </c>
      <c r="AR50" s="22">
        <v>0</v>
      </c>
      <c r="AS50" s="22">
        <v>0</v>
      </c>
      <c r="AT50" s="22">
        <v>6402.8199999999979</v>
      </c>
      <c r="AU50" s="22">
        <v>73031.480000000782</v>
      </c>
      <c r="AV50" s="22">
        <v>0</v>
      </c>
      <c r="AW50" s="22">
        <v>0</v>
      </c>
      <c r="AX50" s="22">
        <v>73031.480000000782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22806640.080000028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19488125.359999888</v>
      </c>
      <c r="BO50" s="22">
        <v>0</v>
      </c>
      <c r="BP50" s="22">
        <v>0</v>
      </c>
      <c r="BQ50" s="22">
        <v>0</v>
      </c>
      <c r="BR50" s="22">
        <v>0</v>
      </c>
      <c r="BS50" s="22">
        <v>-20460.859999999993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665764.01000000047</v>
      </c>
      <c r="CI50" s="23">
        <v>192755</v>
      </c>
      <c r="CJ50" s="22">
        <v>0</v>
      </c>
      <c r="CK50" s="22">
        <v>7100</v>
      </c>
      <c r="CL50" s="23">
        <v>0</v>
      </c>
      <c r="CM50" s="22">
        <v>0</v>
      </c>
      <c r="CN50" s="22">
        <v>0</v>
      </c>
      <c r="CO50" s="23">
        <v>185655</v>
      </c>
      <c r="CP50" s="22">
        <v>0</v>
      </c>
      <c r="CQ50" s="22">
        <v>185655</v>
      </c>
      <c r="CR50" s="22">
        <v>217835355.95998567</v>
      </c>
      <c r="CS50" s="22">
        <v>794327.14999998792</v>
      </c>
      <c r="CT50" s="22">
        <v>713168.52999999991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3">
        <v>0</v>
      </c>
      <c r="DC50" s="22">
        <v>0</v>
      </c>
      <c r="DD50" s="22">
        <v>0</v>
      </c>
      <c r="DE50" s="23">
        <v>0</v>
      </c>
      <c r="DF50" s="22">
        <v>0</v>
      </c>
      <c r="DG50" s="22">
        <v>0</v>
      </c>
      <c r="DH50" s="23">
        <v>0</v>
      </c>
      <c r="DI50" s="22">
        <v>0</v>
      </c>
      <c r="DJ50" s="22">
        <v>0</v>
      </c>
      <c r="DK50" s="22">
        <v>0</v>
      </c>
      <c r="DL50" s="22">
        <v>620413739.23003089</v>
      </c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 ht="12.75" customHeight="1" x14ac:dyDescent="0.2">
      <c r="A51" s="66" t="s">
        <v>233</v>
      </c>
      <c r="B51" s="21">
        <v>1057</v>
      </c>
      <c r="C51" s="67" t="s">
        <v>146</v>
      </c>
      <c r="D51" s="23">
        <v>0</v>
      </c>
      <c r="E51" s="22">
        <v>0</v>
      </c>
      <c r="F51" s="22">
        <v>0</v>
      </c>
      <c r="G51" s="22">
        <v>0</v>
      </c>
      <c r="H51" s="22">
        <v>0</v>
      </c>
      <c r="I51" s="22">
        <v>3144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891</v>
      </c>
      <c r="W51" s="22">
        <v>-30569.480000000003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-39.39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-32.78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-99.20999999999998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v>0</v>
      </c>
      <c r="CJ51" s="22">
        <v>0</v>
      </c>
      <c r="CK51" s="22">
        <v>0</v>
      </c>
      <c r="CL51" s="23">
        <v>0</v>
      </c>
      <c r="CM51" s="22">
        <v>0</v>
      </c>
      <c r="CN51" s="22">
        <v>0</v>
      </c>
      <c r="CO51" s="23">
        <v>0</v>
      </c>
      <c r="CP51" s="22">
        <v>0</v>
      </c>
      <c r="CQ51" s="22">
        <v>0</v>
      </c>
      <c r="CR51" s="22">
        <v>0</v>
      </c>
      <c r="CS51" s="22">
        <v>0</v>
      </c>
      <c r="CT51" s="22">
        <v>0</v>
      </c>
      <c r="CU51" s="22">
        <v>0</v>
      </c>
      <c r="CV51" s="22">
        <v>0</v>
      </c>
      <c r="CW51" s="22">
        <v>0</v>
      </c>
      <c r="CX51" s="22">
        <v>0</v>
      </c>
      <c r="CY51" s="22">
        <v>0</v>
      </c>
      <c r="CZ51" s="22">
        <v>0</v>
      </c>
      <c r="DA51" s="22">
        <v>0</v>
      </c>
      <c r="DB51" s="23">
        <v>0</v>
      </c>
      <c r="DC51" s="22">
        <v>0</v>
      </c>
      <c r="DD51" s="22">
        <v>0</v>
      </c>
      <c r="DE51" s="23">
        <v>0</v>
      </c>
      <c r="DF51" s="22">
        <v>0</v>
      </c>
      <c r="DG51" s="22">
        <v>0</v>
      </c>
      <c r="DH51" s="23">
        <v>0</v>
      </c>
      <c r="DI51" s="22">
        <v>0</v>
      </c>
      <c r="DJ51" s="22">
        <v>0</v>
      </c>
      <c r="DK51" s="22">
        <v>0</v>
      </c>
      <c r="DL51" s="22">
        <v>-26705.86</v>
      </c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 ht="12.75" customHeight="1" x14ac:dyDescent="0.2">
      <c r="A52" s="66" t="s">
        <v>235</v>
      </c>
      <c r="B52" s="21">
        <v>1058</v>
      </c>
      <c r="C52" s="67" t="s">
        <v>146</v>
      </c>
      <c r="D52" s="23">
        <v>4573</v>
      </c>
      <c r="E52" s="22">
        <v>29370</v>
      </c>
      <c r="F52" s="22">
        <v>0</v>
      </c>
      <c r="G52" s="22">
        <v>-24797</v>
      </c>
      <c r="H52" s="22">
        <v>0</v>
      </c>
      <c r="I52" s="22">
        <v>3456310</v>
      </c>
      <c r="J52" s="22">
        <v>0</v>
      </c>
      <c r="K52" s="22">
        <v>8226416</v>
      </c>
      <c r="L52" s="22">
        <v>0</v>
      </c>
      <c r="M52" s="22">
        <v>0</v>
      </c>
      <c r="N52" s="22">
        <v>0</v>
      </c>
      <c r="O52" s="22">
        <v>700240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-7740</v>
      </c>
      <c r="X52" s="22">
        <v>0</v>
      </c>
      <c r="Y52" s="22">
        <v>528198</v>
      </c>
      <c r="Z52" s="22">
        <v>33595836</v>
      </c>
      <c r="AA52" s="22">
        <v>0</v>
      </c>
      <c r="AB52" s="22">
        <v>0</v>
      </c>
      <c r="AC52" s="22">
        <v>17721</v>
      </c>
      <c r="AD52" s="22">
        <v>3552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665466</v>
      </c>
      <c r="AN52" s="22">
        <v>0</v>
      </c>
      <c r="AO52" s="22">
        <v>0</v>
      </c>
      <c r="AP52" s="22">
        <v>1393</v>
      </c>
      <c r="AQ52" s="22">
        <v>0</v>
      </c>
      <c r="AR52" s="22">
        <v>0</v>
      </c>
      <c r="AS52" s="22">
        <v>0</v>
      </c>
      <c r="AT52" s="22">
        <v>154396</v>
      </c>
      <c r="AU52" s="22">
        <v>-18296</v>
      </c>
      <c r="AV52" s="22">
        <v>4256</v>
      </c>
      <c r="AW52" s="22">
        <v>0</v>
      </c>
      <c r="AX52" s="22">
        <v>1714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1645631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255285</v>
      </c>
      <c r="BO52" s="22">
        <v>0</v>
      </c>
      <c r="BP52" s="22">
        <v>4995</v>
      </c>
      <c r="BQ52" s="22">
        <v>0</v>
      </c>
      <c r="BR52" s="22">
        <v>0</v>
      </c>
      <c r="BS52" s="22">
        <v>191751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53480</v>
      </c>
      <c r="CE52" s="22">
        <v>0</v>
      </c>
      <c r="CF52" s="22">
        <v>0</v>
      </c>
      <c r="CG52" s="22">
        <v>0</v>
      </c>
      <c r="CH52" s="22">
        <v>0</v>
      </c>
      <c r="CI52" s="23">
        <v>50000</v>
      </c>
      <c r="CJ52" s="22">
        <v>0</v>
      </c>
      <c r="CK52" s="22">
        <v>0</v>
      </c>
      <c r="CL52" s="23">
        <v>50000</v>
      </c>
      <c r="CM52" s="22">
        <v>50000</v>
      </c>
      <c r="CN52" s="22">
        <v>0</v>
      </c>
      <c r="CO52" s="23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3">
        <v>0</v>
      </c>
      <c r="DC52" s="22">
        <v>0</v>
      </c>
      <c r="DD52" s="22">
        <v>0</v>
      </c>
      <c r="DE52" s="23">
        <v>0</v>
      </c>
      <c r="DF52" s="22">
        <v>0</v>
      </c>
      <c r="DG52" s="22">
        <v>0</v>
      </c>
      <c r="DH52" s="23">
        <v>0</v>
      </c>
      <c r="DI52" s="22">
        <v>0</v>
      </c>
      <c r="DJ52" s="22">
        <v>0</v>
      </c>
      <c r="DK52" s="22">
        <v>0</v>
      </c>
      <c r="DL52" s="22">
        <v>49535177</v>
      </c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 ht="12.75" customHeight="1" x14ac:dyDescent="0.2">
      <c r="A53" s="66" t="s">
        <v>237</v>
      </c>
      <c r="B53" s="21">
        <v>1059</v>
      </c>
      <c r="C53" s="67" t="s">
        <v>146</v>
      </c>
      <c r="D53" s="23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18657.32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8312516.2600000007</v>
      </c>
      <c r="BE53" s="22">
        <v>2050891.76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18374724.369999997</v>
      </c>
      <c r="BN53" s="22">
        <v>9888.7800000000007</v>
      </c>
      <c r="BO53" s="22">
        <v>0</v>
      </c>
      <c r="BP53" s="22">
        <v>0</v>
      </c>
      <c r="BQ53" s="22">
        <v>0</v>
      </c>
      <c r="BR53" s="22">
        <v>0</v>
      </c>
      <c r="BS53" s="22">
        <v>48369051.469999999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24920472.810000002</v>
      </c>
      <c r="CI53" s="23">
        <v>0</v>
      </c>
      <c r="CJ53" s="22">
        <v>0</v>
      </c>
      <c r="CK53" s="22">
        <v>0</v>
      </c>
      <c r="CL53" s="23">
        <v>0</v>
      </c>
      <c r="CM53" s="22">
        <v>0</v>
      </c>
      <c r="CN53" s="22">
        <v>0</v>
      </c>
      <c r="CO53" s="23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3">
        <v>0</v>
      </c>
      <c r="DC53" s="22">
        <v>0</v>
      </c>
      <c r="DD53" s="22">
        <v>0</v>
      </c>
      <c r="DE53" s="23">
        <v>0</v>
      </c>
      <c r="DF53" s="22">
        <v>0</v>
      </c>
      <c r="DG53" s="22">
        <v>0</v>
      </c>
      <c r="DH53" s="23">
        <v>0</v>
      </c>
      <c r="DI53" s="22">
        <v>0</v>
      </c>
      <c r="DJ53" s="22">
        <v>0</v>
      </c>
      <c r="DK53" s="22">
        <v>0</v>
      </c>
      <c r="DL53" s="22">
        <v>102056202.77000001</v>
      </c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 ht="12.75" customHeight="1" x14ac:dyDescent="0.2">
      <c r="A54" s="66" t="s">
        <v>239</v>
      </c>
      <c r="B54" s="21">
        <v>1060</v>
      </c>
      <c r="C54" s="67" t="s">
        <v>146</v>
      </c>
      <c r="D54" s="23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v>0</v>
      </c>
      <c r="CJ54" s="22">
        <v>0</v>
      </c>
      <c r="CK54" s="22">
        <v>0</v>
      </c>
      <c r="CL54" s="23">
        <v>0</v>
      </c>
      <c r="CM54" s="22">
        <v>0</v>
      </c>
      <c r="CN54" s="22">
        <v>0</v>
      </c>
      <c r="CO54" s="23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3">
        <v>0</v>
      </c>
      <c r="DC54" s="22">
        <v>0</v>
      </c>
      <c r="DD54" s="22">
        <v>0</v>
      </c>
      <c r="DE54" s="23">
        <v>0</v>
      </c>
      <c r="DF54" s="22">
        <v>0</v>
      </c>
      <c r="DG54" s="22">
        <v>0</v>
      </c>
      <c r="DH54" s="23">
        <v>0</v>
      </c>
      <c r="DI54" s="22">
        <v>0</v>
      </c>
      <c r="DJ54" s="22">
        <v>0</v>
      </c>
      <c r="DK54" s="22">
        <v>0</v>
      </c>
      <c r="DL54" s="22">
        <v>0</v>
      </c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 ht="12.75" customHeight="1" x14ac:dyDescent="0.2">
      <c r="A55" s="66" t="s">
        <v>241</v>
      </c>
      <c r="B55" s="21">
        <v>1061</v>
      </c>
      <c r="C55" s="67" t="s">
        <v>146</v>
      </c>
      <c r="D55" s="23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v>593552489.58000004</v>
      </c>
      <c r="CJ55" s="22">
        <v>0</v>
      </c>
      <c r="CK55" s="22">
        <v>0</v>
      </c>
      <c r="CL55" s="23">
        <v>198997666.95000002</v>
      </c>
      <c r="CM55" s="22">
        <v>2714253.9750811094</v>
      </c>
      <c r="CN55" s="22">
        <v>196283412.9749189</v>
      </c>
      <c r="CO55" s="23">
        <v>394554822.63000005</v>
      </c>
      <c r="CP55" s="22">
        <v>134386592.27935958</v>
      </c>
      <c r="CQ55" s="22">
        <v>260168230.35064048</v>
      </c>
      <c r="CR55" s="22">
        <v>0</v>
      </c>
      <c r="CS55" s="22">
        <v>0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3">
        <v>0</v>
      </c>
      <c r="DC55" s="22">
        <v>0</v>
      </c>
      <c r="DD55" s="22">
        <v>0</v>
      </c>
      <c r="DE55" s="23">
        <v>0</v>
      </c>
      <c r="DF55" s="22">
        <v>0</v>
      </c>
      <c r="DG55" s="22">
        <v>0</v>
      </c>
      <c r="DH55" s="23">
        <v>0</v>
      </c>
      <c r="DI55" s="22">
        <v>0</v>
      </c>
      <c r="DJ55" s="22">
        <v>0</v>
      </c>
      <c r="DK55" s="22">
        <v>0</v>
      </c>
      <c r="DL55" s="22">
        <v>593552489.57999992</v>
      </c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</row>
    <row r="56" spans="1:225" ht="12.75" customHeight="1" x14ac:dyDescent="0.2">
      <c r="A56" s="66" t="s">
        <v>243</v>
      </c>
      <c r="B56" s="21">
        <v>2001</v>
      </c>
      <c r="C56" s="67" t="s">
        <v>146</v>
      </c>
      <c r="D56" s="23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v>1696704988.083498</v>
      </c>
      <c r="CJ56" s="22">
        <v>0</v>
      </c>
      <c r="CK56" s="22">
        <v>127761</v>
      </c>
      <c r="CL56" s="23">
        <v>488920186.46599877</v>
      </c>
      <c r="CM56" s="22">
        <v>7789605.5540000424</v>
      </c>
      <c r="CN56" s="22">
        <v>481130580.91199875</v>
      </c>
      <c r="CO56" s="23">
        <v>1207657040.6174994</v>
      </c>
      <c r="CP56" s="22">
        <v>222274557.98449999</v>
      </c>
      <c r="CQ56" s="22">
        <v>985382482.6329993</v>
      </c>
      <c r="CR56" s="22">
        <v>331204.69999999995</v>
      </c>
      <c r="CS56" s="22">
        <v>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3">
        <v>0</v>
      </c>
      <c r="DC56" s="22">
        <v>0</v>
      </c>
      <c r="DD56" s="22">
        <v>0</v>
      </c>
      <c r="DE56" s="23">
        <v>0</v>
      </c>
      <c r="DF56" s="22">
        <v>0</v>
      </c>
      <c r="DG56" s="22">
        <v>0</v>
      </c>
      <c r="DH56" s="23">
        <v>0</v>
      </c>
      <c r="DI56" s="22">
        <v>0</v>
      </c>
      <c r="DJ56" s="22">
        <v>0</v>
      </c>
      <c r="DK56" s="22">
        <v>0</v>
      </c>
      <c r="DL56" s="22">
        <v>1697036192.7834978</v>
      </c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</row>
    <row r="57" spans="1:225" ht="12.75" customHeight="1" x14ac:dyDescent="0.2">
      <c r="A57" s="66" t="s">
        <v>245</v>
      </c>
      <c r="B57" s="21">
        <v>2002</v>
      </c>
      <c r="C57" s="67" t="s">
        <v>246</v>
      </c>
      <c r="D57" s="23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v>0</v>
      </c>
      <c r="CJ57" s="22">
        <v>0</v>
      </c>
      <c r="CK57" s="22">
        <v>0</v>
      </c>
      <c r="CL57" s="23">
        <v>0</v>
      </c>
      <c r="CM57" s="22">
        <v>0</v>
      </c>
      <c r="CN57" s="22">
        <v>0</v>
      </c>
      <c r="CO57" s="23">
        <v>0</v>
      </c>
      <c r="CP57" s="22">
        <v>0</v>
      </c>
      <c r="CQ57" s="22">
        <v>0</v>
      </c>
      <c r="CR57" s="22">
        <v>0</v>
      </c>
      <c r="CS57" s="22">
        <v>0</v>
      </c>
      <c r="CT57" s="22">
        <v>0</v>
      </c>
      <c r="CU57" s="22">
        <v>0</v>
      </c>
      <c r="CV57" s="22">
        <v>21271221.5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3">
        <v>0</v>
      </c>
      <c r="DC57" s="22">
        <v>0</v>
      </c>
      <c r="DD57" s="22">
        <v>0</v>
      </c>
      <c r="DE57" s="23">
        <v>0</v>
      </c>
      <c r="DF57" s="22">
        <v>0</v>
      </c>
      <c r="DG57" s="22">
        <v>0</v>
      </c>
      <c r="DH57" s="23">
        <v>0</v>
      </c>
      <c r="DI57" s="22">
        <v>0</v>
      </c>
      <c r="DJ57" s="22">
        <v>0</v>
      </c>
      <c r="DK57" s="22">
        <v>0</v>
      </c>
      <c r="DL57" s="22">
        <v>21271221.5</v>
      </c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12.75" customHeight="1" x14ac:dyDescent="0.2">
      <c r="A58" s="66" t="s">
        <v>248</v>
      </c>
      <c r="B58" s="21">
        <v>2005</v>
      </c>
      <c r="C58" s="67" t="s">
        <v>246</v>
      </c>
      <c r="D58" s="23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8730.2999999999993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v>68383294.99000001</v>
      </c>
      <c r="CJ58" s="22">
        <v>28000</v>
      </c>
      <c r="CK58" s="22">
        <v>31562024.080000002</v>
      </c>
      <c r="CL58" s="23">
        <v>5584737.6100000003</v>
      </c>
      <c r="CM58" s="22">
        <v>125887.70999999999</v>
      </c>
      <c r="CN58" s="22">
        <v>5458849.9000000004</v>
      </c>
      <c r="CO58" s="23">
        <v>31208533.299999997</v>
      </c>
      <c r="CP58" s="22">
        <v>6860439.3899999997</v>
      </c>
      <c r="CQ58" s="22">
        <v>24348093.909999996</v>
      </c>
      <c r="CR58" s="22">
        <v>16281847.07</v>
      </c>
      <c r="CS58" s="22">
        <v>0</v>
      </c>
      <c r="CT58" s="22">
        <v>0</v>
      </c>
      <c r="CU58" s="22">
        <v>0</v>
      </c>
      <c r="CV58" s="22">
        <v>3527</v>
      </c>
      <c r="CW58" s="22">
        <v>0</v>
      </c>
      <c r="CX58" s="22">
        <v>0</v>
      </c>
      <c r="CY58" s="22">
        <v>0</v>
      </c>
      <c r="CZ58" s="22">
        <v>0</v>
      </c>
      <c r="DA58" s="22">
        <v>0</v>
      </c>
      <c r="DB58" s="23">
        <v>0</v>
      </c>
      <c r="DC58" s="22">
        <v>0</v>
      </c>
      <c r="DD58" s="22">
        <v>0</v>
      </c>
      <c r="DE58" s="23">
        <v>0</v>
      </c>
      <c r="DF58" s="22">
        <v>0</v>
      </c>
      <c r="DG58" s="22">
        <v>0</v>
      </c>
      <c r="DH58" s="23">
        <v>0</v>
      </c>
      <c r="DI58" s="22">
        <v>0</v>
      </c>
      <c r="DJ58" s="22">
        <v>0</v>
      </c>
      <c r="DK58" s="22">
        <v>0</v>
      </c>
      <c r="DL58" s="22">
        <v>84677399.359999925</v>
      </c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</row>
    <row r="59" spans="1:225" ht="12.75" customHeight="1" x14ac:dyDescent="0.2">
      <c r="A59" s="66" t="s">
        <v>250</v>
      </c>
      <c r="B59" s="21">
        <v>2006</v>
      </c>
      <c r="C59" s="67" t="s">
        <v>251</v>
      </c>
      <c r="D59" s="23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18580.060000000001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v>0</v>
      </c>
      <c r="CJ59" s="22">
        <v>0</v>
      </c>
      <c r="CK59" s="22">
        <v>0</v>
      </c>
      <c r="CL59" s="23">
        <v>0</v>
      </c>
      <c r="CM59" s="22">
        <v>0</v>
      </c>
      <c r="CN59" s="22">
        <v>0</v>
      </c>
      <c r="CO59" s="23">
        <v>0</v>
      </c>
      <c r="CP59" s="22">
        <v>0</v>
      </c>
      <c r="CQ59" s="22">
        <v>0</v>
      </c>
      <c r="CR59" s="22">
        <v>0</v>
      </c>
      <c r="CS59" s="22">
        <v>0</v>
      </c>
      <c r="CT59" s="22">
        <v>0</v>
      </c>
      <c r="CU59" s="22">
        <v>0</v>
      </c>
      <c r="CV59" s="22">
        <v>12272384.199999999</v>
      </c>
      <c r="CW59" s="22">
        <v>0</v>
      </c>
      <c r="CX59" s="22">
        <v>0</v>
      </c>
      <c r="CY59" s="22">
        <v>0</v>
      </c>
      <c r="CZ59" s="22">
        <v>0</v>
      </c>
      <c r="DA59" s="22">
        <v>0</v>
      </c>
      <c r="DB59" s="23">
        <v>0</v>
      </c>
      <c r="DC59" s="22">
        <v>0</v>
      </c>
      <c r="DD59" s="22">
        <v>0</v>
      </c>
      <c r="DE59" s="23">
        <v>0</v>
      </c>
      <c r="DF59" s="22">
        <v>0</v>
      </c>
      <c r="DG59" s="22">
        <v>0</v>
      </c>
      <c r="DH59" s="23">
        <v>0</v>
      </c>
      <c r="DI59" s="22">
        <v>0</v>
      </c>
      <c r="DJ59" s="22">
        <v>0</v>
      </c>
      <c r="DK59" s="22">
        <v>0</v>
      </c>
      <c r="DL59" s="22">
        <v>12290964.26</v>
      </c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</row>
    <row r="60" spans="1:225" ht="12.75" customHeight="1" x14ac:dyDescent="0.2">
      <c r="A60" s="66" t="s">
        <v>253</v>
      </c>
      <c r="B60" s="21">
        <v>2007</v>
      </c>
      <c r="C60" s="67" t="s">
        <v>246</v>
      </c>
      <c r="D60" s="23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v>0</v>
      </c>
      <c r="CJ60" s="22">
        <v>0</v>
      </c>
      <c r="CK60" s="22">
        <v>0</v>
      </c>
      <c r="CL60" s="23">
        <v>0</v>
      </c>
      <c r="CM60" s="22">
        <v>0</v>
      </c>
      <c r="CN60" s="22">
        <v>0</v>
      </c>
      <c r="CO60" s="23"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v>0</v>
      </c>
      <c r="CW60" s="22">
        <v>0</v>
      </c>
      <c r="CX60" s="22">
        <v>0</v>
      </c>
      <c r="CY60" s="22">
        <v>0</v>
      </c>
      <c r="CZ60" s="22">
        <v>0</v>
      </c>
      <c r="DA60" s="22">
        <v>0</v>
      </c>
      <c r="DB60" s="23">
        <v>0</v>
      </c>
      <c r="DC60" s="22">
        <v>0</v>
      </c>
      <c r="DD60" s="22">
        <v>0</v>
      </c>
      <c r="DE60" s="23">
        <v>0</v>
      </c>
      <c r="DF60" s="22">
        <v>0</v>
      </c>
      <c r="DG60" s="22">
        <v>0</v>
      </c>
      <c r="DH60" s="23">
        <v>0</v>
      </c>
      <c r="DI60" s="22">
        <v>0</v>
      </c>
      <c r="DJ60" s="22">
        <v>0</v>
      </c>
      <c r="DK60" s="22">
        <v>0</v>
      </c>
      <c r="DL60" s="22">
        <v>0</v>
      </c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</row>
    <row r="61" spans="1:225" ht="12.75" customHeight="1" x14ac:dyDescent="0.2">
      <c r="A61" s="66" t="s">
        <v>255</v>
      </c>
      <c r="B61" s="21">
        <v>2008</v>
      </c>
      <c r="C61" s="67" t="s">
        <v>246</v>
      </c>
      <c r="D61" s="23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v>0</v>
      </c>
      <c r="CJ61" s="22">
        <v>0</v>
      </c>
      <c r="CK61" s="22">
        <v>0</v>
      </c>
      <c r="CL61" s="23">
        <v>0</v>
      </c>
      <c r="CM61" s="22">
        <v>0</v>
      </c>
      <c r="CN61" s="22">
        <v>0</v>
      </c>
      <c r="CO61" s="23">
        <v>0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0</v>
      </c>
      <c r="CV61" s="22">
        <v>18804636.960000001</v>
      </c>
      <c r="CW61" s="22">
        <v>0</v>
      </c>
      <c r="CX61" s="22">
        <v>0</v>
      </c>
      <c r="CY61" s="22">
        <v>0</v>
      </c>
      <c r="CZ61" s="22">
        <v>0</v>
      </c>
      <c r="DA61" s="22">
        <v>0</v>
      </c>
      <c r="DB61" s="23">
        <v>0</v>
      </c>
      <c r="DC61" s="22">
        <v>0</v>
      </c>
      <c r="DD61" s="22">
        <v>0</v>
      </c>
      <c r="DE61" s="23">
        <v>0</v>
      </c>
      <c r="DF61" s="22">
        <v>0</v>
      </c>
      <c r="DG61" s="22">
        <v>0</v>
      </c>
      <c r="DH61" s="23">
        <v>0</v>
      </c>
      <c r="DI61" s="22">
        <v>0</v>
      </c>
      <c r="DJ61" s="22">
        <v>0</v>
      </c>
      <c r="DK61" s="22">
        <v>0</v>
      </c>
      <c r="DL61" s="22">
        <v>18804636.960000001</v>
      </c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</row>
    <row r="62" spans="1:225" ht="12.75" customHeight="1" x14ac:dyDescent="0.2">
      <c r="A62" s="66" t="s">
        <v>257</v>
      </c>
      <c r="B62" s="21">
        <v>3001</v>
      </c>
      <c r="C62" s="67" t="s">
        <v>251</v>
      </c>
      <c r="D62" s="23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v>526663.66949999973</v>
      </c>
      <c r="CJ62" s="22">
        <v>0</v>
      </c>
      <c r="CK62" s="22">
        <v>0</v>
      </c>
      <c r="CL62" s="23">
        <v>0</v>
      </c>
      <c r="CM62" s="22">
        <v>0</v>
      </c>
      <c r="CN62" s="22">
        <v>0</v>
      </c>
      <c r="CO62" s="23">
        <v>526663.66949999973</v>
      </c>
      <c r="CP62" s="22">
        <v>0</v>
      </c>
      <c r="CQ62" s="22">
        <v>526663.66949999973</v>
      </c>
      <c r="CR62" s="22">
        <v>0</v>
      </c>
      <c r="CS62" s="22">
        <v>0</v>
      </c>
      <c r="CT62" s="22">
        <v>0</v>
      </c>
      <c r="CU62" s="22">
        <v>0</v>
      </c>
      <c r="CV62" s="22">
        <v>989575668.04642415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3">
        <v>0</v>
      </c>
      <c r="DC62" s="22">
        <v>0</v>
      </c>
      <c r="DD62" s="22">
        <v>0</v>
      </c>
      <c r="DE62" s="23">
        <v>0</v>
      </c>
      <c r="DF62" s="22">
        <v>0</v>
      </c>
      <c r="DG62" s="22">
        <v>0</v>
      </c>
      <c r="DH62" s="23">
        <v>0</v>
      </c>
      <c r="DI62" s="22">
        <v>0</v>
      </c>
      <c r="DJ62" s="22">
        <v>0</v>
      </c>
      <c r="DK62" s="22">
        <v>0</v>
      </c>
      <c r="DL62" s="22">
        <v>990102331.71592414</v>
      </c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</row>
    <row r="63" spans="1:225" ht="12.75" customHeight="1" x14ac:dyDescent="0.2">
      <c r="A63" s="66" t="s">
        <v>259</v>
      </c>
      <c r="B63" s="21">
        <v>3002</v>
      </c>
      <c r="C63" s="67" t="s">
        <v>251</v>
      </c>
      <c r="D63" s="23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31575.839999999997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v>0</v>
      </c>
      <c r="CJ63" s="22">
        <v>0</v>
      </c>
      <c r="CK63" s="22">
        <v>0</v>
      </c>
      <c r="CL63" s="23">
        <v>0</v>
      </c>
      <c r="CM63" s="22">
        <v>0</v>
      </c>
      <c r="CN63" s="22">
        <v>0</v>
      </c>
      <c r="CO63" s="23">
        <v>0</v>
      </c>
      <c r="CP63" s="22">
        <v>0</v>
      </c>
      <c r="CQ63" s="22">
        <v>0</v>
      </c>
      <c r="CR63" s="22">
        <v>0</v>
      </c>
      <c r="CS63" s="22">
        <v>0</v>
      </c>
      <c r="CT63" s="22">
        <v>0</v>
      </c>
      <c r="CU63" s="22">
        <v>0</v>
      </c>
      <c r="CV63" s="22">
        <v>123261597.59000194</v>
      </c>
      <c r="CW63" s="22">
        <v>0</v>
      </c>
      <c r="CX63" s="22">
        <v>0</v>
      </c>
      <c r="CY63" s="22">
        <v>0</v>
      </c>
      <c r="CZ63" s="22">
        <v>0</v>
      </c>
      <c r="DA63" s="22">
        <v>0</v>
      </c>
      <c r="DB63" s="23">
        <v>0</v>
      </c>
      <c r="DC63" s="22">
        <v>0</v>
      </c>
      <c r="DD63" s="22">
        <v>0</v>
      </c>
      <c r="DE63" s="23">
        <v>0</v>
      </c>
      <c r="DF63" s="22">
        <v>0</v>
      </c>
      <c r="DG63" s="22">
        <v>0</v>
      </c>
      <c r="DH63" s="23">
        <v>0</v>
      </c>
      <c r="DI63" s="22">
        <v>0</v>
      </c>
      <c r="DJ63" s="22">
        <v>0</v>
      </c>
      <c r="DK63" s="22">
        <v>0</v>
      </c>
      <c r="DL63" s="22">
        <v>123293173.43000194</v>
      </c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</row>
    <row r="64" spans="1:225" ht="12.75" customHeight="1" x14ac:dyDescent="0.2">
      <c r="A64" s="66" t="s">
        <v>261</v>
      </c>
      <c r="B64" s="21">
        <v>3003</v>
      </c>
      <c r="C64" s="67" t="s">
        <v>251</v>
      </c>
      <c r="D64" s="2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781.2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v>0</v>
      </c>
      <c r="CJ64" s="22">
        <v>0</v>
      </c>
      <c r="CK64" s="22">
        <v>0</v>
      </c>
      <c r="CL64" s="23">
        <v>0</v>
      </c>
      <c r="CM64" s="22">
        <v>0</v>
      </c>
      <c r="CN64" s="22">
        <v>0</v>
      </c>
      <c r="CO64" s="23">
        <v>0</v>
      </c>
      <c r="CP64" s="22">
        <v>0</v>
      </c>
      <c r="CQ64" s="22">
        <v>0</v>
      </c>
      <c r="CR64" s="22">
        <v>0</v>
      </c>
      <c r="CS64" s="22">
        <v>0</v>
      </c>
      <c r="CT64" s="22">
        <v>0</v>
      </c>
      <c r="CU64" s="22">
        <v>0</v>
      </c>
      <c r="CV64" s="22">
        <v>261967622.37</v>
      </c>
      <c r="CW64" s="22">
        <v>0</v>
      </c>
      <c r="CX64" s="22">
        <v>0</v>
      </c>
      <c r="CY64" s="22">
        <v>0</v>
      </c>
      <c r="CZ64" s="22">
        <v>0</v>
      </c>
      <c r="DA64" s="22">
        <v>0</v>
      </c>
      <c r="DB64" s="23">
        <v>0</v>
      </c>
      <c r="DC64" s="22">
        <v>0</v>
      </c>
      <c r="DD64" s="22">
        <v>0</v>
      </c>
      <c r="DE64" s="23">
        <v>0</v>
      </c>
      <c r="DF64" s="22">
        <v>0</v>
      </c>
      <c r="DG64" s="22">
        <v>0</v>
      </c>
      <c r="DH64" s="23">
        <v>0</v>
      </c>
      <c r="DI64" s="22">
        <v>0</v>
      </c>
      <c r="DJ64" s="22">
        <v>0</v>
      </c>
      <c r="DK64" s="22">
        <v>0</v>
      </c>
      <c r="DL64" s="22">
        <v>261968403.56999999</v>
      </c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</row>
    <row r="65" spans="1:236" ht="12.75" customHeight="1" x14ac:dyDescent="0.2">
      <c r="A65" s="66" t="s">
        <v>263</v>
      </c>
      <c r="B65" s="21">
        <v>3004</v>
      </c>
      <c r="C65" s="67" t="s">
        <v>251</v>
      </c>
      <c r="D65" s="23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96958.17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v>0</v>
      </c>
      <c r="CJ65" s="22">
        <v>0</v>
      </c>
      <c r="CK65" s="22">
        <v>0</v>
      </c>
      <c r="CL65" s="23">
        <v>0</v>
      </c>
      <c r="CM65" s="22">
        <v>0</v>
      </c>
      <c r="CN65" s="22">
        <v>0</v>
      </c>
      <c r="CO65" s="23">
        <v>0</v>
      </c>
      <c r="CP65" s="22">
        <v>0</v>
      </c>
      <c r="CQ65" s="22">
        <v>0</v>
      </c>
      <c r="CR65" s="22">
        <v>0</v>
      </c>
      <c r="CS65" s="22">
        <v>0</v>
      </c>
      <c r="CT65" s="22">
        <v>0</v>
      </c>
      <c r="CU65" s="22">
        <v>20000</v>
      </c>
      <c r="CV65" s="22">
        <v>680459347.50000024</v>
      </c>
      <c r="CW65" s="22">
        <v>0</v>
      </c>
      <c r="CX65" s="22">
        <v>0</v>
      </c>
      <c r="CY65" s="22">
        <v>0</v>
      </c>
      <c r="CZ65" s="22">
        <v>0</v>
      </c>
      <c r="DA65" s="22">
        <v>0</v>
      </c>
      <c r="DB65" s="23">
        <v>0</v>
      </c>
      <c r="DC65" s="22">
        <v>0</v>
      </c>
      <c r="DD65" s="22">
        <v>0</v>
      </c>
      <c r="DE65" s="23">
        <v>0</v>
      </c>
      <c r="DF65" s="22">
        <v>0</v>
      </c>
      <c r="DG65" s="22">
        <v>0</v>
      </c>
      <c r="DH65" s="23">
        <v>0</v>
      </c>
      <c r="DI65" s="22">
        <v>0</v>
      </c>
      <c r="DJ65" s="22">
        <v>0</v>
      </c>
      <c r="DK65" s="22">
        <v>0</v>
      </c>
      <c r="DL65" s="22">
        <v>680576305.6700002</v>
      </c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36" ht="12.75" customHeight="1" x14ac:dyDescent="0.2">
      <c r="A66" s="66" t="s">
        <v>265</v>
      </c>
      <c r="B66" s="21">
        <v>3005</v>
      </c>
      <c r="C66" s="67" t="s">
        <v>251</v>
      </c>
      <c r="D66" s="23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v>0</v>
      </c>
      <c r="CJ66" s="22">
        <v>0</v>
      </c>
      <c r="CK66" s="22">
        <v>0</v>
      </c>
      <c r="CL66" s="23">
        <v>0</v>
      </c>
      <c r="CM66" s="22">
        <v>0</v>
      </c>
      <c r="CN66" s="22">
        <v>0</v>
      </c>
      <c r="CO66" s="23">
        <v>0</v>
      </c>
      <c r="CP66" s="22">
        <v>0</v>
      </c>
      <c r="CQ66" s="22">
        <v>0</v>
      </c>
      <c r="CR66" s="22">
        <v>0</v>
      </c>
      <c r="CS66" s="22">
        <v>0</v>
      </c>
      <c r="CT66" s="22">
        <v>0</v>
      </c>
      <c r="CU66" s="22">
        <v>0</v>
      </c>
      <c r="CV66" s="22">
        <v>14549.57</v>
      </c>
      <c r="CW66" s="22">
        <v>0</v>
      </c>
      <c r="CX66" s="22">
        <v>0</v>
      </c>
      <c r="CY66" s="22">
        <v>0</v>
      </c>
      <c r="CZ66" s="22">
        <v>0</v>
      </c>
      <c r="DA66" s="22">
        <v>0</v>
      </c>
      <c r="DB66" s="23">
        <v>0</v>
      </c>
      <c r="DC66" s="22">
        <v>0</v>
      </c>
      <c r="DD66" s="22">
        <v>0</v>
      </c>
      <c r="DE66" s="23">
        <v>0</v>
      </c>
      <c r="DF66" s="22">
        <v>0</v>
      </c>
      <c r="DG66" s="22">
        <v>0</v>
      </c>
      <c r="DH66" s="23">
        <v>0</v>
      </c>
      <c r="DI66" s="22">
        <v>0</v>
      </c>
      <c r="DJ66" s="22">
        <v>0</v>
      </c>
      <c r="DK66" s="22">
        <v>0</v>
      </c>
      <c r="DL66" s="22">
        <v>14549.57</v>
      </c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</row>
    <row r="67" spans="1:236" ht="12.75" customHeight="1" x14ac:dyDescent="0.2">
      <c r="A67" s="66" t="s">
        <v>267</v>
      </c>
      <c r="B67" s="21">
        <v>3006</v>
      </c>
      <c r="C67" s="67" t="s">
        <v>251</v>
      </c>
      <c r="D67" s="23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153521.30000000013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v>0</v>
      </c>
      <c r="CJ67" s="22">
        <v>0</v>
      </c>
      <c r="CK67" s="22">
        <v>0</v>
      </c>
      <c r="CL67" s="23">
        <v>0</v>
      </c>
      <c r="CM67" s="22">
        <v>0</v>
      </c>
      <c r="CN67" s="22">
        <v>0</v>
      </c>
      <c r="CO67" s="23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608323756.26524472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3">
        <v>0</v>
      </c>
      <c r="DC67" s="22">
        <v>0</v>
      </c>
      <c r="DD67" s="22">
        <v>0</v>
      </c>
      <c r="DE67" s="23">
        <v>0</v>
      </c>
      <c r="DF67" s="22">
        <v>0</v>
      </c>
      <c r="DG67" s="22">
        <v>0</v>
      </c>
      <c r="DH67" s="23">
        <v>0</v>
      </c>
      <c r="DI67" s="22">
        <v>0</v>
      </c>
      <c r="DJ67" s="22">
        <v>0</v>
      </c>
      <c r="DK67" s="22">
        <v>0</v>
      </c>
      <c r="DL67" s="22">
        <v>608477277.56524467</v>
      </c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</row>
    <row r="68" spans="1:236" ht="12.75" customHeight="1" x14ac:dyDescent="0.2">
      <c r="A68" s="66" t="s">
        <v>269</v>
      </c>
      <c r="B68" s="21">
        <v>3007</v>
      </c>
      <c r="C68" s="67" t="s">
        <v>251</v>
      </c>
      <c r="D68" s="23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926626.86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v>0</v>
      </c>
      <c r="CJ68" s="22">
        <v>0</v>
      </c>
      <c r="CK68" s="22">
        <v>0</v>
      </c>
      <c r="CL68" s="23">
        <v>0</v>
      </c>
      <c r="CM68" s="22">
        <v>0</v>
      </c>
      <c r="CN68" s="22">
        <v>0</v>
      </c>
      <c r="CO68" s="23">
        <v>0</v>
      </c>
      <c r="CP68" s="22">
        <v>0</v>
      </c>
      <c r="CQ68" s="22">
        <v>0</v>
      </c>
      <c r="CR68" s="22">
        <v>0</v>
      </c>
      <c r="CS68" s="22">
        <v>0</v>
      </c>
      <c r="CT68" s="22">
        <v>0</v>
      </c>
      <c r="CU68" s="22">
        <v>0</v>
      </c>
      <c r="CV68" s="22">
        <v>83852266.50999999</v>
      </c>
      <c r="CW68" s="22">
        <v>0</v>
      </c>
      <c r="CX68" s="22">
        <v>0</v>
      </c>
      <c r="CY68" s="22">
        <v>0</v>
      </c>
      <c r="CZ68" s="22">
        <v>0</v>
      </c>
      <c r="DA68" s="22">
        <v>0</v>
      </c>
      <c r="DB68" s="23">
        <v>0</v>
      </c>
      <c r="DC68" s="22">
        <v>0</v>
      </c>
      <c r="DD68" s="22">
        <v>0</v>
      </c>
      <c r="DE68" s="23">
        <v>0</v>
      </c>
      <c r="DF68" s="22">
        <v>0</v>
      </c>
      <c r="DG68" s="22">
        <v>0</v>
      </c>
      <c r="DH68" s="23">
        <v>0</v>
      </c>
      <c r="DI68" s="22">
        <v>0</v>
      </c>
      <c r="DJ68" s="22">
        <v>0</v>
      </c>
      <c r="DK68" s="22">
        <v>0</v>
      </c>
      <c r="DL68" s="22">
        <v>84778893.36999999</v>
      </c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</row>
    <row r="69" spans="1:236" ht="12.75" customHeight="1" x14ac:dyDescent="0.2">
      <c r="A69" s="66" t="s">
        <v>271</v>
      </c>
      <c r="B69" s="21">
        <v>3008</v>
      </c>
      <c r="C69" s="67" t="s">
        <v>251</v>
      </c>
      <c r="D69" s="23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375754.43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v>0</v>
      </c>
      <c r="CJ69" s="22">
        <v>0</v>
      </c>
      <c r="CK69" s="22">
        <v>0</v>
      </c>
      <c r="CL69" s="23">
        <v>0</v>
      </c>
      <c r="CM69" s="22">
        <v>0</v>
      </c>
      <c r="CN69" s="22">
        <v>0</v>
      </c>
      <c r="CO69" s="23">
        <v>0</v>
      </c>
      <c r="CP69" s="22">
        <v>0</v>
      </c>
      <c r="CQ69" s="22">
        <v>0</v>
      </c>
      <c r="CR69" s="22">
        <v>0</v>
      </c>
      <c r="CS69" s="22">
        <v>0</v>
      </c>
      <c r="CT69" s="22">
        <v>0</v>
      </c>
      <c r="CU69" s="22">
        <v>0</v>
      </c>
      <c r="CV69" s="22">
        <v>3919533.2</v>
      </c>
      <c r="CW69" s="22">
        <v>0</v>
      </c>
      <c r="CX69" s="22">
        <v>0</v>
      </c>
      <c r="CY69" s="22">
        <v>0</v>
      </c>
      <c r="CZ69" s="22">
        <v>0</v>
      </c>
      <c r="DA69" s="22">
        <v>0</v>
      </c>
      <c r="DB69" s="23">
        <v>0</v>
      </c>
      <c r="DC69" s="22">
        <v>0</v>
      </c>
      <c r="DD69" s="22">
        <v>0</v>
      </c>
      <c r="DE69" s="23">
        <v>0</v>
      </c>
      <c r="DF69" s="22">
        <v>0</v>
      </c>
      <c r="DG69" s="22">
        <v>0</v>
      </c>
      <c r="DH69" s="23">
        <v>0</v>
      </c>
      <c r="DI69" s="22">
        <v>0</v>
      </c>
      <c r="DJ69" s="22">
        <v>0</v>
      </c>
      <c r="DK69" s="22">
        <v>0</v>
      </c>
      <c r="DL69" s="22">
        <v>4295287.63</v>
      </c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</row>
    <row r="70" spans="1:236" ht="12.75" customHeight="1" x14ac:dyDescent="0.2">
      <c r="A70" s="66" t="s">
        <v>273</v>
      </c>
      <c r="B70" s="21">
        <v>3009</v>
      </c>
      <c r="C70" s="67" t="s">
        <v>251</v>
      </c>
      <c r="D70" s="23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v>0</v>
      </c>
      <c r="CJ70" s="22">
        <v>0</v>
      </c>
      <c r="CK70" s="22">
        <v>0</v>
      </c>
      <c r="CL70" s="23">
        <v>0</v>
      </c>
      <c r="CM70" s="22">
        <v>0</v>
      </c>
      <c r="CN70" s="22">
        <v>0</v>
      </c>
      <c r="CO70" s="23">
        <v>0</v>
      </c>
      <c r="CP70" s="22">
        <v>0</v>
      </c>
      <c r="CQ70" s="22">
        <v>0</v>
      </c>
      <c r="CR70" s="22">
        <v>0</v>
      </c>
      <c r="CS70" s="22">
        <v>0</v>
      </c>
      <c r="CT70" s="22">
        <v>0</v>
      </c>
      <c r="CU70" s="22">
        <v>0</v>
      </c>
      <c r="CV70" s="22">
        <v>8318500.8000000007</v>
      </c>
      <c r="CW70" s="22">
        <v>0</v>
      </c>
      <c r="CX70" s="22">
        <v>0</v>
      </c>
      <c r="CY70" s="22">
        <v>0</v>
      </c>
      <c r="CZ70" s="22">
        <v>0</v>
      </c>
      <c r="DA70" s="22">
        <v>0</v>
      </c>
      <c r="DB70" s="23">
        <v>0</v>
      </c>
      <c r="DC70" s="22">
        <v>0</v>
      </c>
      <c r="DD70" s="22">
        <v>0</v>
      </c>
      <c r="DE70" s="23">
        <v>0</v>
      </c>
      <c r="DF70" s="22">
        <v>0</v>
      </c>
      <c r="DG70" s="22">
        <v>0</v>
      </c>
      <c r="DH70" s="23">
        <v>0</v>
      </c>
      <c r="DI70" s="22">
        <v>0</v>
      </c>
      <c r="DJ70" s="22">
        <v>0</v>
      </c>
      <c r="DK70" s="22">
        <v>0</v>
      </c>
      <c r="DL70" s="22">
        <v>8318500.8000000007</v>
      </c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</row>
    <row r="71" spans="1:236" ht="12.75" customHeight="1" x14ac:dyDescent="0.2">
      <c r="A71" s="66" t="s">
        <v>275</v>
      </c>
      <c r="B71" s="21">
        <v>3011</v>
      </c>
      <c r="C71" s="67" t="s">
        <v>251</v>
      </c>
      <c r="D71" s="23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11989205.935224999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v>77842.28</v>
      </c>
      <c r="CJ71" s="22">
        <v>0</v>
      </c>
      <c r="CK71" s="22">
        <v>0</v>
      </c>
      <c r="CL71" s="23">
        <v>77842.28</v>
      </c>
      <c r="CM71" s="22">
        <v>0</v>
      </c>
      <c r="CN71" s="22">
        <v>77842.28</v>
      </c>
      <c r="CO71" s="23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41788318.670683041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3">
        <v>0</v>
      </c>
      <c r="DC71" s="22">
        <v>0</v>
      </c>
      <c r="DD71" s="22">
        <v>0</v>
      </c>
      <c r="DE71" s="23">
        <v>0</v>
      </c>
      <c r="DF71" s="22">
        <v>0</v>
      </c>
      <c r="DG71" s="22">
        <v>0</v>
      </c>
      <c r="DH71" s="23">
        <v>0</v>
      </c>
      <c r="DI71" s="22">
        <v>0</v>
      </c>
      <c r="DJ71" s="22">
        <v>0</v>
      </c>
      <c r="DK71" s="22">
        <v>0</v>
      </c>
      <c r="DL71" s="22">
        <v>53855366.885908037</v>
      </c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</row>
    <row r="72" spans="1:236" ht="12.75" customHeight="1" x14ac:dyDescent="0.2">
      <c r="A72" s="66" t="s">
        <v>277</v>
      </c>
      <c r="B72" s="21">
        <v>3012</v>
      </c>
      <c r="C72" s="67" t="s">
        <v>251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v>0</v>
      </c>
      <c r="CJ72" s="22">
        <v>0</v>
      </c>
      <c r="CK72" s="22">
        <v>0</v>
      </c>
      <c r="CL72" s="23">
        <v>0</v>
      </c>
      <c r="CM72" s="22">
        <v>0</v>
      </c>
      <c r="CN72" s="22">
        <v>0</v>
      </c>
      <c r="CO72" s="23">
        <v>0</v>
      </c>
      <c r="CP72" s="22">
        <v>0</v>
      </c>
      <c r="CQ72" s="22">
        <v>0</v>
      </c>
      <c r="CR72" s="22">
        <v>0</v>
      </c>
      <c r="CS72" s="22">
        <v>0</v>
      </c>
      <c r="CT72" s="22">
        <v>0</v>
      </c>
      <c r="CU72" s="22">
        <v>0</v>
      </c>
      <c r="CV72" s="22">
        <v>7571288.8100000005</v>
      </c>
      <c r="CW72" s="22">
        <v>0</v>
      </c>
      <c r="CX72" s="22">
        <v>0</v>
      </c>
      <c r="CY72" s="22">
        <v>0</v>
      </c>
      <c r="CZ72" s="22">
        <v>0</v>
      </c>
      <c r="DA72" s="22">
        <v>0</v>
      </c>
      <c r="DB72" s="23">
        <v>0</v>
      </c>
      <c r="DC72" s="22">
        <v>0</v>
      </c>
      <c r="DD72" s="22">
        <v>0</v>
      </c>
      <c r="DE72" s="23">
        <v>0</v>
      </c>
      <c r="DF72" s="22">
        <v>0</v>
      </c>
      <c r="DG72" s="22">
        <v>0</v>
      </c>
      <c r="DH72" s="23">
        <v>0</v>
      </c>
      <c r="DI72" s="22">
        <v>0</v>
      </c>
      <c r="DJ72" s="22">
        <v>0</v>
      </c>
      <c r="DK72" s="22">
        <v>0</v>
      </c>
      <c r="DL72" s="22">
        <v>7571288.8100000005</v>
      </c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36" ht="12.75" customHeight="1" x14ac:dyDescent="0.2">
      <c r="A73" s="66" t="s">
        <v>279</v>
      </c>
      <c r="B73" s="21">
        <v>3015</v>
      </c>
      <c r="C73" s="67" t="s">
        <v>251</v>
      </c>
      <c r="D73" s="23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160225.4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v>21503274.48</v>
      </c>
      <c r="CJ73" s="22">
        <v>0</v>
      </c>
      <c r="CK73" s="22">
        <v>0</v>
      </c>
      <c r="CL73" s="23">
        <v>21503274.48</v>
      </c>
      <c r="CM73" s="22">
        <v>0</v>
      </c>
      <c r="CN73" s="22">
        <v>21503274.48</v>
      </c>
      <c r="CO73" s="23">
        <v>0</v>
      </c>
      <c r="CP73" s="22">
        <v>0</v>
      </c>
      <c r="CQ73" s="22">
        <v>0</v>
      </c>
      <c r="CR73" s="22">
        <v>0</v>
      </c>
      <c r="CS73" s="22">
        <v>0</v>
      </c>
      <c r="CT73" s="22">
        <v>0</v>
      </c>
      <c r="CU73" s="22">
        <v>0</v>
      </c>
      <c r="CV73" s="22">
        <v>6126112.9400000004</v>
      </c>
      <c r="CW73" s="22">
        <v>0</v>
      </c>
      <c r="CX73" s="22">
        <v>0</v>
      </c>
      <c r="CY73" s="22">
        <v>0</v>
      </c>
      <c r="CZ73" s="22">
        <v>0</v>
      </c>
      <c r="DA73" s="22">
        <v>0</v>
      </c>
      <c r="DB73" s="23">
        <v>0</v>
      </c>
      <c r="DC73" s="22">
        <v>0</v>
      </c>
      <c r="DD73" s="22">
        <v>0</v>
      </c>
      <c r="DE73" s="23">
        <v>0</v>
      </c>
      <c r="DF73" s="22">
        <v>0</v>
      </c>
      <c r="DG73" s="22">
        <v>0</v>
      </c>
      <c r="DH73" s="23">
        <v>0</v>
      </c>
      <c r="DI73" s="22">
        <v>0</v>
      </c>
      <c r="DJ73" s="22">
        <v>0</v>
      </c>
      <c r="DK73" s="22">
        <v>0</v>
      </c>
      <c r="DL73" s="22">
        <v>27789612.819999997</v>
      </c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HK73" s="17"/>
      <c r="HL73" s="17"/>
      <c r="HM73" s="17"/>
      <c r="HN73" s="17"/>
      <c r="HO73" s="17"/>
      <c r="HP73" s="17"/>
      <c r="HQ73" s="17"/>
    </row>
    <row r="74" spans="1:236" ht="12.75" customHeight="1" x14ac:dyDescent="0.2">
      <c r="A74" s="66" t="s">
        <v>281</v>
      </c>
      <c r="B74" s="21">
        <v>3016</v>
      </c>
      <c r="C74" s="67" t="s">
        <v>251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94885.439999998547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v>7996257.9799999995</v>
      </c>
      <c r="CJ74" s="22">
        <v>0</v>
      </c>
      <c r="CK74" s="22">
        <v>0</v>
      </c>
      <c r="CL74" s="23">
        <v>7929284.3099999996</v>
      </c>
      <c r="CM74" s="22">
        <v>7947.91</v>
      </c>
      <c r="CN74" s="22">
        <v>7921336.3999999994</v>
      </c>
      <c r="CO74" s="23">
        <v>66973.670000000042</v>
      </c>
      <c r="CP74" s="22">
        <v>64313.26</v>
      </c>
      <c r="CQ74" s="22">
        <v>2660.4100000000471</v>
      </c>
      <c r="CR74" s="22">
        <v>49417.700000000121</v>
      </c>
      <c r="CS74" s="22">
        <v>0</v>
      </c>
      <c r="CT74" s="22">
        <v>0</v>
      </c>
      <c r="CU74" s="22">
        <v>0</v>
      </c>
      <c r="CV74" s="22">
        <v>1539324.7800007502</v>
      </c>
      <c r="CW74" s="22">
        <v>0</v>
      </c>
      <c r="CX74" s="22">
        <v>0</v>
      </c>
      <c r="CY74" s="22">
        <v>0</v>
      </c>
      <c r="CZ74" s="22">
        <v>0</v>
      </c>
      <c r="DA74" s="22">
        <v>0</v>
      </c>
      <c r="DB74" s="23">
        <v>0</v>
      </c>
      <c r="DC74" s="22">
        <v>0</v>
      </c>
      <c r="DD74" s="22">
        <v>0</v>
      </c>
      <c r="DE74" s="23">
        <v>0</v>
      </c>
      <c r="DF74" s="22">
        <v>0</v>
      </c>
      <c r="DG74" s="22">
        <v>0</v>
      </c>
      <c r="DH74" s="23">
        <v>0</v>
      </c>
      <c r="DI74" s="22">
        <v>0</v>
      </c>
      <c r="DJ74" s="22">
        <v>0</v>
      </c>
      <c r="DK74" s="22">
        <v>0</v>
      </c>
      <c r="DL74" s="22">
        <v>9679885.900000751</v>
      </c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</row>
    <row r="75" spans="1:236" x14ac:dyDescent="0.2">
      <c r="A75" s="66" t="s">
        <v>283</v>
      </c>
      <c r="B75" s="21">
        <v>3017</v>
      </c>
      <c r="C75" s="67" t="s">
        <v>251</v>
      </c>
      <c r="D75" s="23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13055991.460000001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v>1880239.51</v>
      </c>
      <c r="CJ75" s="22">
        <v>0</v>
      </c>
      <c r="CK75" s="22">
        <v>0</v>
      </c>
      <c r="CL75" s="23">
        <v>1880239.51</v>
      </c>
      <c r="CM75" s="22">
        <v>35125.53</v>
      </c>
      <c r="CN75" s="22">
        <v>1845113.98</v>
      </c>
      <c r="CO75" s="23">
        <v>0</v>
      </c>
      <c r="CP75" s="22">
        <v>0</v>
      </c>
      <c r="CQ75" s="22">
        <v>0</v>
      </c>
      <c r="CR75" s="22">
        <v>0</v>
      </c>
      <c r="CS75" s="22">
        <v>0</v>
      </c>
      <c r="CT75" s="22">
        <v>0</v>
      </c>
      <c r="CU75" s="22">
        <v>0</v>
      </c>
      <c r="CV75" s="22">
        <v>1356936.37</v>
      </c>
      <c r="CW75" s="22">
        <v>0</v>
      </c>
      <c r="CX75" s="22">
        <v>0</v>
      </c>
      <c r="CY75" s="22">
        <v>0</v>
      </c>
      <c r="CZ75" s="22">
        <v>0</v>
      </c>
      <c r="DA75" s="22">
        <v>0</v>
      </c>
      <c r="DB75" s="23">
        <v>0</v>
      </c>
      <c r="DC75" s="22">
        <v>0</v>
      </c>
      <c r="DD75" s="22">
        <v>0</v>
      </c>
      <c r="DE75" s="23">
        <v>0</v>
      </c>
      <c r="DF75" s="22">
        <v>0</v>
      </c>
      <c r="DG75" s="22">
        <v>0</v>
      </c>
      <c r="DH75" s="23">
        <v>0</v>
      </c>
      <c r="DI75" s="22">
        <v>0</v>
      </c>
      <c r="DJ75" s="22">
        <v>0</v>
      </c>
      <c r="DK75" s="22">
        <v>0</v>
      </c>
      <c r="DL75" s="22">
        <v>16293167.34</v>
      </c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</row>
    <row r="76" spans="1:236" ht="12.75" customHeight="1" x14ac:dyDescent="0.2">
      <c r="A76" s="66" t="s">
        <v>285</v>
      </c>
      <c r="B76" s="21">
        <v>3018</v>
      </c>
      <c r="C76" s="67" t="s">
        <v>251</v>
      </c>
      <c r="D76" s="23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229878.09999999983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v>0</v>
      </c>
      <c r="CJ76" s="22">
        <v>0</v>
      </c>
      <c r="CK76" s="22">
        <v>0</v>
      </c>
      <c r="CL76" s="23">
        <v>0</v>
      </c>
      <c r="CM76" s="22">
        <v>0</v>
      </c>
      <c r="CN76" s="22">
        <v>0</v>
      </c>
      <c r="CO76" s="23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136026786.76000005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23">
        <v>0</v>
      </c>
      <c r="DC76" s="22">
        <v>0</v>
      </c>
      <c r="DD76" s="22">
        <v>0</v>
      </c>
      <c r="DE76" s="23">
        <v>0</v>
      </c>
      <c r="DF76" s="22">
        <v>0</v>
      </c>
      <c r="DG76" s="22">
        <v>0</v>
      </c>
      <c r="DH76" s="23">
        <v>0</v>
      </c>
      <c r="DI76" s="22">
        <v>0</v>
      </c>
      <c r="DJ76" s="22">
        <v>0</v>
      </c>
      <c r="DK76" s="22">
        <v>0</v>
      </c>
      <c r="DL76" s="22">
        <v>136256664.86000004</v>
      </c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HK76" s="17"/>
      <c r="HL76" s="17"/>
      <c r="HM76" s="17"/>
      <c r="HN76" s="17"/>
      <c r="HO76" s="17"/>
      <c r="HP76" s="17"/>
      <c r="HQ76" s="17"/>
    </row>
    <row r="77" spans="1:236" ht="12.75" customHeight="1" x14ac:dyDescent="0.2">
      <c r="A77" s="68" t="s">
        <v>287</v>
      </c>
      <c r="B77" s="56">
        <v>9000</v>
      </c>
      <c r="C77" s="67" t="s">
        <v>288</v>
      </c>
      <c r="D77" s="57">
        <v>7298808613.9316816</v>
      </c>
      <c r="E77" s="57">
        <v>1661317951.6178222</v>
      </c>
      <c r="F77" s="57">
        <v>2816326046.8799047</v>
      </c>
      <c r="G77" s="57">
        <v>2821164615.4339542</v>
      </c>
      <c r="H77" s="57">
        <v>173184781.16061601</v>
      </c>
      <c r="I77" s="57">
        <v>1662824140.5413015</v>
      </c>
      <c r="J77" s="57">
        <v>50683973.93</v>
      </c>
      <c r="K77" s="57">
        <v>55930125.719999999</v>
      </c>
      <c r="L77" s="57">
        <v>17152485.221383002</v>
      </c>
      <c r="M77" s="57">
        <v>489317.65</v>
      </c>
      <c r="N77" s="57">
        <v>6325344.790000001</v>
      </c>
      <c r="O77" s="57">
        <v>1072488799.5919287</v>
      </c>
      <c r="P77" s="57">
        <v>22073.34</v>
      </c>
      <c r="Q77" s="57">
        <v>325751302.58864909</v>
      </c>
      <c r="R77" s="57">
        <v>0</v>
      </c>
      <c r="S77" s="57">
        <v>0</v>
      </c>
      <c r="T77" s="57">
        <v>27067955522.526768</v>
      </c>
      <c r="U77" s="57">
        <v>244413113.48893493</v>
      </c>
      <c r="V77" s="57">
        <v>7824628027.6376419</v>
      </c>
      <c r="W77" s="57">
        <v>16848185222.438591</v>
      </c>
      <c r="X77" s="57">
        <v>28316513.670001198</v>
      </c>
      <c r="Y77" s="57">
        <v>471466472.78541315</v>
      </c>
      <c r="Z77" s="57">
        <v>463873085.79801607</v>
      </c>
      <c r="AA77" s="57">
        <v>427538.35</v>
      </c>
      <c r="AB77" s="57">
        <v>2360143.7599999998</v>
      </c>
      <c r="AC77" s="57">
        <v>61611891.036249869</v>
      </c>
      <c r="AD77" s="57">
        <v>162222779.83959576</v>
      </c>
      <c r="AE77" s="57">
        <v>264739.95999999996</v>
      </c>
      <c r="AF77" s="57">
        <v>56998954.441975996</v>
      </c>
      <c r="AG77" s="57">
        <v>61406194.459999934</v>
      </c>
      <c r="AH77" s="57">
        <v>62750022.020000018</v>
      </c>
      <c r="AI77" s="57">
        <v>21595183.18</v>
      </c>
      <c r="AJ77" s="57">
        <v>8644758.3099999968</v>
      </c>
      <c r="AK77" s="57">
        <v>5359159.8897630004</v>
      </c>
      <c r="AL77" s="57">
        <v>0</v>
      </c>
      <c r="AM77" s="57">
        <v>249482621.09665564</v>
      </c>
      <c r="AN77" s="57">
        <v>2206332.12</v>
      </c>
      <c r="AO77" s="57">
        <v>4637602.8099999996</v>
      </c>
      <c r="AP77" s="57">
        <v>12406761.590175012</v>
      </c>
      <c r="AQ77" s="57">
        <v>0</v>
      </c>
      <c r="AR77" s="57">
        <v>0</v>
      </c>
      <c r="AS77" s="57">
        <v>0</v>
      </c>
      <c r="AT77" s="57">
        <v>2341230521.7975016</v>
      </c>
      <c r="AU77" s="57">
        <v>127157412.35507184</v>
      </c>
      <c r="AV77" s="57">
        <v>48620933.696424007</v>
      </c>
      <c r="AW77" s="57">
        <v>0</v>
      </c>
      <c r="AX77" s="57">
        <v>32984859.091966923</v>
      </c>
      <c r="AY77" s="57">
        <v>0</v>
      </c>
      <c r="AZ77" s="57">
        <v>0</v>
      </c>
      <c r="BA77" s="57">
        <v>0</v>
      </c>
      <c r="BB77" s="57">
        <v>7191.43</v>
      </c>
      <c r="BC77" s="57">
        <v>0</v>
      </c>
      <c r="BD77" s="57">
        <v>1112589097.3737376</v>
      </c>
      <c r="BE77" s="57">
        <v>16009392.2042857</v>
      </c>
      <c r="BF77" s="57">
        <v>0</v>
      </c>
      <c r="BG77" s="57">
        <v>0</v>
      </c>
      <c r="BH77" s="57">
        <v>519096.41999999987</v>
      </c>
      <c r="BI77" s="57">
        <v>53477754.455166996</v>
      </c>
      <c r="BJ77" s="57">
        <v>4749262.2</v>
      </c>
      <c r="BK77" s="57">
        <v>0</v>
      </c>
      <c r="BL77" s="57">
        <v>733700.19276914326</v>
      </c>
      <c r="BM77" s="57">
        <v>45750989.643333316</v>
      </c>
      <c r="BN77" s="57">
        <v>1092112123.5410035</v>
      </c>
      <c r="BO77" s="57">
        <v>0</v>
      </c>
      <c r="BP77" s="57">
        <v>1310692192.7456763</v>
      </c>
      <c r="BQ77" s="57">
        <v>103585086.41928905</v>
      </c>
      <c r="BR77" s="57">
        <v>536313852.44806015</v>
      </c>
      <c r="BS77" s="57">
        <v>788142898.69631171</v>
      </c>
      <c r="BT77" s="57">
        <v>0</v>
      </c>
      <c r="BU77" s="57">
        <v>15000</v>
      </c>
      <c r="BV77" s="57">
        <v>144517849.97838998</v>
      </c>
      <c r="BW77" s="57">
        <v>41460.010000000992</v>
      </c>
      <c r="BX77" s="57">
        <v>0</v>
      </c>
      <c r="BY77" s="57">
        <v>0</v>
      </c>
      <c r="BZ77" s="57">
        <v>31982464.320000008</v>
      </c>
      <c r="CA77" s="57">
        <v>3267801925.7399988</v>
      </c>
      <c r="CB77" s="57">
        <v>6378755.8399999999</v>
      </c>
      <c r="CC77" s="57">
        <v>156693731.00000018</v>
      </c>
      <c r="CD77" s="57">
        <v>317469.69</v>
      </c>
      <c r="CE77" s="57">
        <v>0</v>
      </c>
      <c r="CF77" s="57">
        <v>8031618.459999999</v>
      </c>
      <c r="CG77" s="57">
        <v>4094818.7900000066</v>
      </c>
      <c r="CH77" s="57">
        <v>46562537.690000005</v>
      </c>
      <c r="CI77" s="57">
        <v>21545655463.753708</v>
      </c>
      <c r="CJ77" s="57">
        <v>881112765.72000003</v>
      </c>
      <c r="CK77" s="57">
        <v>263060001.60004213</v>
      </c>
      <c r="CL77" s="57">
        <v>8410575945.8356647</v>
      </c>
      <c r="CM77" s="57">
        <v>1205762550.1458561</v>
      </c>
      <c r="CN77" s="57">
        <v>7204813395.6898108</v>
      </c>
      <c r="CO77" s="57">
        <v>11990906750.597992</v>
      </c>
      <c r="CP77" s="57">
        <v>3086042438.4340944</v>
      </c>
      <c r="CQ77" s="57">
        <v>8904864312.1638966</v>
      </c>
      <c r="CR77" s="57">
        <v>396505204.13414997</v>
      </c>
      <c r="CS77" s="57">
        <v>595411920.79999995</v>
      </c>
      <c r="CT77" s="57">
        <v>715864.7699999999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7">
        <v>0</v>
      </c>
      <c r="DF77" s="57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98144276049.362183</v>
      </c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</row>
    <row r="78" spans="1:236" x14ac:dyDescent="0.2">
      <c r="A78" s="68" t="s">
        <v>290</v>
      </c>
      <c r="B78" s="56">
        <v>9001</v>
      </c>
      <c r="C78" s="67" t="s">
        <v>291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27142714.495225001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100367572.9095</v>
      </c>
      <c r="CJ78" s="57">
        <v>28000</v>
      </c>
      <c r="CK78" s="57">
        <v>31562024.080000002</v>
      </c>
      <c r="CL78" s="57">
        <v>36975378.190000005</v>
      </c>
      <c r="CM78" s="57">
        <v>168961.15</v>
      </c>
      <c r="CN78" s="57">
        <v>36806417.039999999</v>
      </c>
      <c r="CO78" s="57">
        <v>31802170.639499996</v>
      </c>
      <c r="CP78" s="57">
        <v>6924752.6499999994</v>
      </c>
      <c r="CQ78" s="57">
        <v>24877417.989499997</v>
      </c>
      <c r="CR78" s="57">
        <v>16331264.77</v>
      </c>
      <c r="CS78" s="57">
        <v>0</v>
      </c>
      <c r="CT78" s="57">
        <v>0</v>
      </c>
      <c r="CU78" s="57">
        <v>20000</v>
      </c>
      <c r="CV78" s="57">
        <v>3006453379.8423548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7">
        <v>0</v>
      </c>
      <c r="DF78" s="57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3150314932.0170803</v>
      </c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</row>
    <row r="79" spans="1:236" s="17" customFormat="1" x14ac:dyDescent="0.2">
      <c r="A79" s="68" t="s">
        <v>293</v>
      </c>
      <c r="B79" s="56">
        <v>9003</v>
      </c>
      <c r="C79" s="67" t="s">
        <v>294</v>
      </c>
      <c r="D79" s="57">
        <v>7298808613.9316816</v>
      </c>
      <c r="E79" s="57">
        <v>1661317951.6178222</v>
      </c>
      <c r="F79" s="57">
        <v>2816326046.8799047</v>
      </c>
      <c r="G79" s="57">
        <v>2821164615.4339542</v>
      </c>
      <c r="H79" s="57">
        <v>173184781.16061601</v>
      </c>
      <c r="I79" s="57">
        <v>1662824140.5413015</v>
      </c>
      <c r="J79" s="57">
        <v>50683973.93</v>
      </c>
      <c r="K79" s="57">
        <v>55930125.719999999</v>
      </c>
      <c r="L79" s="57">
        <v>17152485.221383002</v>
      </c>
      <c r="M79" s="57">
        <v>489317.65</v>
      </c>
      <c r="N79" s="57">
        <v>6325344.790000001</v>
      </c>
      <c r="O79" s="57">
        <v>1072488799.5919287</v>
      </c>
      <c r="P79" s="57">
        <v>22073.34</v>
      </c>
      <c r="Q79" s="57">
        <v>325751302.58864909</v>
      </c>
      <c r="R79" s="57">
        <v>0</v>
      </c>
      <c r="S79" s="57">
        <v>0</v>
      </c>
      <c r="T79" s="57">
        <v>27067955522.526768</v>
      </c>
      <c r="U79" s="57">
        <v>244413113.48893493</v>
      </c>
      <c r="V79" s="57">
        <v>7824628027.6376419</v>
      </c>
      <c r="W79" s="57">
        <v>16848185222.438591</v>
      </c>
      <c r="X79" s="57">
        <v>28316513.670001198</v>
      </c>
      <c r="Y79" s="57">
        <v>471466472.78541315</v>
      </c>
      <c r="Z79" s="57">
        <v>463873085.79801607</v>
      </c>
      <c r="AA79" s="57">
        <v>427538.35</v>
      </c>
      <c r="AB79" s="57">
        <v>2360143.7599999998</v>
      </c>
      <c r="AC79" s="57">
        <v>61611891.036249869</v>
      </c>
      <c r="AD79" s="57">
        <v>162222779.83959576</v>
      </c>
      <c r="AE79" s="57">
        <v>264739.95999999996</v>
      </c>
      <c r="AF79" s="57">
        <v>56998954.441975996</v>
      </c>
      <c r="AG79" s="57">
        <v>61406194.459999934</v>
      </c>
      <c r="AH79" s="57">
        <v>62750022.020000018</v>
      </c>
      <c r="AI79" s="57">
        <v>21595183.18</v>
      </c>
      <c r="AJ79" s="57">
        <v>8644758.3099999968</v>
      </c>
      <c r="AK79" s="57">
        <v>5359159.8897630004</v>
      </c>
      <c r="AL79" s="57">
        <v>0</v>
      </c>
      <c r="AM79" s="57">
        <v>249482621.09665564</v>
      </c>
      <c r="AN79" s="57">
        <v>2206332.12</v>
      </c>
      <c r="AO79" s="57">
        <v>4637602.8099999996</v>
      </c>
      <c r="AP79" s="57">
        <v>12406761.590175012</v>
      </c>
      <c r="AQ79" s="57">
        <v>0</v>
      </c>
      <c r="AR79" s="57">
        <v>0</v>
      </c>
      <c r="AS79" s="57">
        <v>0</v>
      </c>
      <c r="AT79" s="57">
        <v>2341230521.7975016</v>
      </c>
      <c r="AU79" s="57">
        <v>127157412.35507184</v>
      </c>
      <c r="AV79" s="57">
        <v>48620933.696424007</v>
      </c>
      <c r="AW79" s="57">
        <v>0</v>
      </c>
      <c r="AX79" s="57">
        <v>32984859.091966923</v>
      </c>
      <c r="AY79" s="57">
        <v>0</v>
      </c>
      <c r="AZ79" s="57">
        <v>0</v>
      </c>
      <c r="BA79" s="57">
        <v>0</v>
      </c>
      <c r="BB79" s="57">
        <v>7191.43</v>
      </c>
      <c r="BC79" s="57">
        <v>0</v>
      </c>
      <c r="BD79" s="57">
        <v>1139731811.8689625</v>
      </c>
      <c r="BE79" s="57">
        <v>16009392.2042857</v>
      </c>
      <c r="BF79" s="57">
        <v>0</v>
      </c>
      <c r="BG79" s="57">
        <v>0</v>
      </c>
      <c r="BH79" s="57">
        <v>519096.41999999987</v>
      </c>
      <c r="BI79" s="57">
        <v>53477754.455166996</v>
      </c>
      <c r="BJ79" s="57">
        <v>4749262.2</v>
      </c>
      <c r="BK79" s="57">
        <v>0</v>
      </c>
      <c r="BL79" s="57">
        <v>733700.19276914326</v>
      </c>
      <c r="BM79" s="57">
        <v>45750989.643333316</v>
      </c>
      <c r="BN79" s="57">
        <v>1092112123.5410035</v>
      </c>
      <c r="BO79" s="57">
        <v>0</v>
      </c>
      <c r="BP79" s="57">
        <v>1310692192.7456763</v>
      </c>
      <c r="BQ79" s="57">
        <v>103585086.41928905</v>
      </c>
      <c r="BR79" s="57">
        <v>536313852.44806015</v>
      </c>
      <c r="BS79" s="57">
        <v>788142898.69631171</v>
      </c>
      <c r="BT79" s="57">
        <v>0</v>
      </c>
      <c r="BU79" s="57">
        <v>15000</v>
      </c>
      <c r="BV79" s="57">
        <v>144517849.97838998</v>
      </c>
      <c r="BW79" s="57">
        <v>41460.010000000992</v>
      </c>
      <c r="BX79" s="57">
        <v>0</v>
      </c>
      <c r="BY79" s="57">
        <v>0</v>
      </c>
      <c r="BZ79" s="57">
        <v>31982464.320000008</v>
      </c>
      <c r="CA79" s="57">
        <v>3267801925.7399988</v>
      </c>
      <c r="CB79" s="57">
        <v>6378755.8399999999</v>
      </c>
      <c r="CC79" s="57">
        <v>156693731.00000018</v>
      </c>
      <c r="CD79" s="57">
        <v>317469.69</v>
      </c>
      <c r="CE79" s="57">
        <v>0</v>
      </c>
      <c r="CF79" s="57">
        <v>8031618.459999999</v>
      </c>
      <c r="CG79" s="57">
        <v>4094818.7900000066</v>
      </c>
      <c r="CH79" s="57">
        <v>46562537.690000005</v>
      </c>
      <c r="CI79" s="57">
        <v>21646023036.663208</v>
      </c>
      <c r="CJ79" s="57">
        <v>881140765.72000003</v>
      </c>
      <c r="CK79" s="57">
        <v>294622025.68004215</v>
      </c>
      <c r="CL79" s="57">
        <v>8447551324.0256643</v>
      </c>
      <c r="CM79" s="57">
        <v>1205931511.2958562</v>
      </c>
      <c r="CN79" s="57">
        <v>7241619812.7298107</v>
      </c>
      <c r="CO79" s="57">
        <v>12022708921.237492</v>
      </c>
      <c r="CP79" s="57">
        <v>3092967191.0840945</v>
      </c>
      <c r="CQ79" s="57">
        <v>8929741730.1533966</v>
      </c>
      <c r="CR79" s="57">
        <v>412836468.90414995</v>
      </c>
      <c r="CS79" s="57">
        <v>595411920.79999995</v>
      </c>
      <c r="CT79" s="57">
        <v>715864.7699999999</v>
      </c>
      <c r="CU79" s="57">
        <v>20000</v>
      </c>
      <c r="CV79" s="57">
        <v>3006453379.8423548</v>
      </c>
      <c r="CW79" s="57">
        <v>0</v>
      </c>
      <c r="CX79" s="57">
        <v>0</v>
      </c>
      <c r="CY79" s="57">
        <v>0</v>
      </c>
      <c r="CZ79" s="57">
        <v>0</v>
      </c>
      <c r="DA79" s="57">
        <v>0</v>
      </c>
      <c r="DB79" s="57">
        <v>0</v>
      </c>
      <c r="DC79" s="57">
        <v>0</v>
      </c>
      <c r="DD79" s="57">
        <v>0</v>
      </c>
      <c r="DE79" s="57">
        <v>0</v>
      </c>
      <c r="DF79" s="57">
        <v>0</v>
      </c>
      <c r="DG79" s="57">
        <v>0</v>
      </c>
      <c r="DH79" s="57">
        <v>0</v>
      </c>
      <c r="DI79" s="57">
        <v>0</v>
      </c>
      <c r="DJ79" s="57">
        <v>0</v>
      </c>
      <c r="DK79" s="57">
        <v>0</v>
      </c>
      <c r="DL79" s="57">
        <v>101294590981.37926</v>
      </c>
    </row>
    <row r="80" spans="1:236" s="17" customFormat="1" x14ac:dyDescent="0.2">
      <c r="A80" s="63"/>
      <c r="B80" s="63"/>
      <c r="C80" s="63"/>
    </row>
    <row r="81" spans="1:3" s="17" customFormat="1" x14ac:dyDescent="0.2">
      <c r="A81" s="63"/>
      <c r="B81" s="63"/>
      <c r="C81" s="63"/>
    </row>
    <row r="82" spans="1:3" s="17" customFormat="1" x14ac:dyDescent="0.2">
      <c r="A82" s="63"/>
      <c r="B82" s="63"/>
      <c r="C82" s="63"/>
    </row>
    <row r="83" spans="1:3" s="17" customFormat="1" x14ac:dyDescent="0.2">
      <c r="A83" s="63"/>
      <c r="B83" s="63"/>
      <c r="C83" s="63"/>
    </row>
    <row r="84" spans="1:3" s="17" customFormat="1" x14ac:dyDescent="0.2">
      <c r="A84" s="63"/>
      <c r="B84" s="63"/>
      <c r="C84" s="63"/>
    </row>
    <row r="85" spans="1:3" s="17" customFormat="1" x14ac:dyDescent="0.2">
      <c r="A85" s="63"/>
      <c r="B85" s="63"/>
      <c r="C85" s="63"/>
    </row>
    <row r="86" spans="1:3" s="17" customFormat="1" x14ac:dyDescent="0.2">
      <c r="A86" s="63"/>
      <c r="B86" s="63"/>
      <c r="C86" s="63"/>
    </row>
    <row r="87" spans="1:3" s="17" customFormat="1" x14ac:dyDescent="0.2">
      <c r="A87" s="63"/>
      <c r="B87" s="63"/>
      <c r="C87" s="63"/>
    </row>
    <row r="88" spans="1:3" s="17" customFormat="1" x14ac:dyDescent="0.2">
      <c r="A88" s="63"/>
      <c r="B88" s="63"/>
      <c r="C88" s="63"/>
    </row>
    <row r="89" spans="1:3" s="17" customFormat="1" x14ac:dyDescent="0.2">
      <c r="A89" s="63"/>
      <c r="B89" s="63"/>
      <c r="C89" s="63"/>
    </row>
    <row r="90" spans="1:3" s="17" customFormat="1" x14ac:dyDescent="0.2">
      <c r="A90" s="63"/>
      <c r="B90" s="63"/>
      <c r="C90" s="63"/>
    </row>
    <row r="91" spans="1:3" s="17" customFormat="1" x14ac:dyDescent="0.2">
      <c r="A91" s="63"/>
      <c r="B91" s="63"/>
      <c r="C91" s="63"/>
    </row>
    <row r="92" spans="1:3" s="17" customFormat="1" x14ac:dyDescent="0.2">
      <c r="A92" s="63"/>
      <c r="B92" s="63"/>
      <c r="C92" s="63"/>
    </row>
    <row r="93" spans="1:3" s="17" customFormat="1" x14ac:dyDescent="0.2">
      <c r="A93" s="63"/>
      <c r="B93" s="63"/>
      <c r="C93" s="63"/>
    </row>
    <row r="94" spans="1:3" s="17" customFormat="1" x14ac:dyDescent="0.2">
      <c r="A94" s="63"/>
      <c r="B94" s="63"/>
      <c r="C94" s="63"/>
    </row>
    <row r="95" spans="1:3" s="17" customFormat="1" x14ac:dyDescent="0.2">
      <c r="A95" s="63"/>
      <c r="B95" s="63"/>
      <c r="C95" s="63"/>
    </row>
    <row r="96" spans="1:3" s="17" customFormat="1" x14ac:dyDescent="0.2">
      <c r="A96" s="63"/>
      <c r="B96" s="63"/>
      <c r="C96" s="63"/>
    </row>
    <row r="97" spans="1:3" s="17" customFormat="1" x14ac:dyDescent="0.2">
      <c r="A97" s="63"/>
      <c r="B97" s="63"/>
      <c r="C97" s="63"/>
    </row>
    <row r="98" spans="1:3" s="17" customFormat="1" x14ac:dyDescent="0.2">
      <c r="A98" s="63"/>
      <c r="B98" s="63"/>
      <c r="C98" s="63"/>
    </row>
    <row r="99" spans="1:3" s="17" customFormat="1" x14ac:dyDescent="0.2">
      <c r="A99" s="63"/>
      <c r="B99" s="63"/>
      <c r="C99" s="63"/>
    </row>
    <row r="100" spans="1:3" s="17" customFormat="1" x14ac:dyDescent="0.2">
      <c r="A100" s="63"/>
      <c r="B100" s="63"/>
      <c r="C100" s="63"/>
    </row>
    <row r="101" spans="1:3" s="17" customFormat="1" x14ac:dyDescent="0.2">
      <c r="A101" s="63"/>
      <c r="B101" s="63"/>
      <c r="C101" s="63"/>
    </row>
    <row r="102" spans="1:3" s="17" customFormat="1" x14ac:dyDescent="0.2">
      <c r="A102" s="63"/>
      <c r="B102" s="63"/>
      <c r="C102" s="63"/>
    </row>
    <row r="103" spans="1:3" s="17" customFormat="1" x14ac:dyDescent="0.2">
      <c r="A103" s="63"/>
      <c r="B103" s="63"/>
      <c r="C103" s="63"/>
    </row>
    <row r="104" spans="1:3" s="17" customFormat="1" x14ac:dyDescent="0.2">
      <c r="A104" s="63"/>
      <c r="B104" s="63"/>
      <c r="C104" s="63"/>
    </row>
    <row r="105" spans="1:3" s="17" customFormat="1" x14ac:dyDescent="0.2">
      <c r="A105" s="63"/>
      <c r="B105" s="63"/>
      <c r="C105" s="63"/>
    </row>
    <row r="106" spans="1:3" s="17" customFormat="1" x14ac:dyDescent="0.2">
      <c r="A106" s="63"/>
      <c r="B106" s="63"/>
      <c r="C106" s="63"/>
    </row>
    <row r="107" spans="1:3" s="17" customFormat="1" x14ac:dyDescent="0.2">
      <c r="A107" s="63"/>
      <c r="B107" s="63"/>
      <c r="C107" s="63"/>
    </row>
    <row r="108" spans="1:3" s="17" customFormat="1" x14ac:dyDescent="0.2">
      <c r="A108" s="63"/>
      <c r="B108" s="63"/>
      <c r="C108" s="63"/>
    </row>
    <row r="109" spans="1:3" s="17" customFormat="1" x14ac:dyDescent="0.2">
      <c r="A109" s="63"/>
      <c r="B109" s="63"/>
      <c r="C109" s="63"/>
    </row>
    <row r="110" spans="1:3" s="17" customFormat="1" x14ac:dyDescent="0.2">
      <c r="A110" s="63"/>
      <c r="B110" s="63"/>
      <c r="C110" s="63"/>
    </row>
    <row r="111" spans="1:3" s="17" customFormat="1" x14ac:dyDescent="0.2">
      <c r="A111" s="63"/>
      <c r="B111" s="63"/>
      <c r="C111" s="63"/>
    </row>
    <row r="112" spans="1:3" s="17" customFormat="1" x14ac:dyDescent="0.2">
      <c r="A112" s="63"/>
      <c r="B112" s="63"/>
      <c r="C112" s="63"/>
    </row>
    <row r="113" spans="1:3" s="17" customFormat="1" x14ac:dyDescent="0.2">
      <c r="A113" s="63"/>
      <c r="B113" s="63"/>
      <c r="C113" s="63"/>
    </row>
    <row r="114" spans="1:3" s="17" customFormat="1" x14ac:dyDescent="0.2">
      <c r="A114" s="63"/>
      <c r="B114" s="63"/>
      <c r="C114" s="63"/>
    </row>
    <row r="115" spans="1:3" s="17" customFormat="1" x14ac:dyDescent="0.2">
      <c r="A115" s="63"/>
      <c r="B115" s="63"/>
      <c r="C115" s="63"/>
    </row>
    <row r="116" spans="1:3" s="17" customFormat="1" x14ac:dyDescent="0.2">
      <c r="A116" s="63"/>
      <c r="B116" s="63"/>
      <c r="C116" s="63"/>
    </row>
    <row r="117" spans="1:3" s="17" customFormat="1" x14ac:dyDescent="0.2">
      <c r="A117" s="63"/>
      <c r="B117" s="63"/>
      <c r="C117" s="63"/>
    </row>
    <row r="118" spans="1:3" s="17" customFormat="1" x14ac:dyDescent="0.2">
      <c r="A118" s="63"/>
      <c r="B118" s="63"/>
      <c r="C118" s="63"/>
    </row>
    <row r="119" spans="1:3" s="17" customFormat="1" x14ac:dyDescent="0.2">
      <c r="A119" s="63"/>
      <c r="B119" s="63"/>
      <c r="C119" s="63"/>
    </row>
    <row r="120" spans="1:3" s="17" customFormat="1" x14ac:dyDescent="0.2">
      <c r="A120" s="63"/>
      <c r="B120" s="63"/>
    </row>
    <row r="121" spans="1:3" s="17" customFormat="1" x14ac:dyDescent="0.2">
      <c r="A121" s="63"/>
      <c r="B121" s="63"/>
      <c r="C121" s="63"/>
    </row>
    <row r="122" spans="1:3" s="17" customFormat="1" x14ac:dyDescent="0.2">
      <c r="A122" s="63"/>
      <c r="B122" s="63"/>
      <c r="C122" s="63"/>
    </row>
    <row r="123" spans="1:3" s="17" customFormat="1" x14ac:dyDescent="0.2">
      <c r="A123" s="63"/>
      <c r="B123" s="63"/>
      <c r="C123" s="63"/>
    </row>
    <row r="124" spans="1:3" s="17" customFormat="1" x14ac:dyDescent="0.2">
      <c r="A124" s="63"/>
      <c r="B124" s="63"/>
      <c r="C124" s="63"/>
    </row>
    <row r="125" spans="1:3" s="17" customFormat="1" x14ac:dyDescent="0.2">
      <c r="A125" s="63"/>
      <c r="B125" s="63"/>
      <c r="C125" s="63"/>
    </row>
    <row r="126" spans="1:3" s="17" customFormat="1" x14ac:dyDescent="0.2">
      <c r="A126" s="63"/>
      <c r="B126" s="63"/>
      <c r="C126" s="63"/>
    </row>
    <row r="127" spans="1:3" s="17" customFormat="1" x14ac:dyDescent="0.2">
      <c r="A127" s="63"/>
      <c r="B127" s="63"/>
      <c r="C127" s="63"/>
    </row>
    <row r="128" spans="1:3" s="17" customFormat="1" x14ac:dyDescent="0.2">
      <c r="A128" s="63"/>
      <c r="B128" s="63"/>
      <c r="C128" s="63"/>
    </row>
    <row r="129" spans="1:3" s="17" customFormat="1" x14ac:dyDescent="0.2">
      <c r="A129" s="63"/>
      <c r="B129" s="63"/>
      <c r="C129" s="63"/>
    </row>
    <row r="130" spans="1:3" s="17" customFormat="1" x14ac:dyDescent="0.2">
      <c r="A130" s="63"/>
      <c r="B130" s="63"/>
      <c r="C130" s="63"/>
    </row>
    <row r="131" spans="1:3" s="17" customFormat="1" x14ac:dyDescent="0.2">
      <c r="A131" s="63"/>
      <c r="B131" s="63"/>
      <c r="C131" s="63"/>
    </row>
    <row r="132" spans="1:3" s="17" customFormat="1" x14ac:dyDescent="0.2">
      <c r="A132" s="63"/>
      <c r="B132" s="63"/>
      <c r="C132" s="63"/>
    </row>
    <row r="133" spans="1:3" s="17" customFormat="1" x14ac:dyDescent="0.2">
      <c r="A133" s="63"/>
      <c r="B133" s="63"/>
      <c r="C133" s="63"/>
    </row>
    <row r="134" spans="1:3" s="17" customFormat="1" x14ac:dyDescent="0.2">
      <c r="A134" s="63"/>
      <c r="B134" s="63"/>
      <c r="C134" s="63"/>
    </row>
    <row r="135" spans="1:3" s="17" customFormat="1" x14ac:dyDescent="0.2">
      <c r="A135" s="63"/>
      <c r="B135" s="63"/>
      <c r="C135" s="63"/>
    </row>
    <row r="136" spans="1:3" s="17" customFormat="1" x14ac:dyDescent="0.2">
      <c r="A136" s="63"/>
      <c r="B136" s="63"/>
      <c r="C136" s="63"/>
    </row>
    <row r="137" spans="1:3" s="17" customFormat="1" x14ac:dyDescent="0.2">
      <c r="A137" s="63"/>
      <c r="B137" s="63"/>
      <c r="C137" s="63"/>
    </row>
    <row r="138" spans="1:3" s="17" customFormat="1" x14ac:dyDescent="0.2">
      <c r="A138" s="63"/>
      <c r="B138" s="63"/>
      <c r="C138" s="63"/>
    </row>
    <row r="139" spans="1:3" s="17" customFormat="1" x14ac:dyDescent="0.2">
      <c r="A139" s="63"/>
      <c r="B139" s="63"/>
    </row>
    <row r="140" spans="1:3" s="17" customFormat="1" x14ac:dyDescent="0.2">
      <c r="A140" s="63"/>
      <c r="B140" s="63"/>
    </row>
    <row r="141" spans="1:3" s="17" customFormat="1" x14ac:dyDescent="0.2"/>
    <row r="142" spans="1:3" s="17" customFormat="1" x14ac:dyDescent="0.2"/>
    <row r="143" spans="1:3" s="17" customFormat="1" x14ac:dyDescent="0.2"/>
    <row r="144" spans="1:3" s="17" customFormat="1" x14ac:dyDescent="0.2"/>
    <row r="145" spans="1:123" s="17" customFormat="1" x14ac:dyDescent="0.2"/>
    <row r="146" spans="1:123" s="17" customFormat="1" x14ac:dyDescent="0.2">
      <c r="A146" s="63"/>
      <c r="B146" s="63"/>
      <c r="C146" s="63"/>
    </row>
    <row r="147" spans="1:123" s="17" customFormat="1" x14ac:dyDescent="0.2">
      <c r="A147" s="63"/>
      <c r="B147" s="63"/>
      <c r="C147" s="63"/>
    </row>
    <row r="148" spans="1:123" s="17" customFormat="1" x14ac:dyDescent="0.2">
      <c r="A148" s="63"/>
      <c r="B148" s="63"/>
      <c r="C148" s="63"/>
    </row>
    <row r="149" spans="1:123" s="17" customFormat="1" x14ac:dyDescent="0.2">
      <c r="A149" s="63"/>
      <c r="B149" s="63"/>
      <c r="C149" s="63"/>
    </row>
    <row r="150" spans="1:123" s="17" customFormat="1" x14ac:dyDescent="0.2">
      <c r="A150" s="63"/>
      <c r="B150" s="63"/>
      <c r="C150" s="63"/>
    </row>
    <row r="151" spans="1:123" s="17" customFormat="1" x14ac:dyDescent="0.2">
      <c r="A151" s="63"/>
      <c r="B151" s="63"/>
      <c r="C151" s="63"/>
    </row>
    <row r="152" spans="1:123" s="17" customFormat="1" x14ac:dyDescent="0.2">
      <c r="A152" s="63"/>
      <c r="B152" s="63"/>
      <c r="C152" s="63"/>
    </row>
    <row r="153" spans="1:123" s="17" customFormat="1" x14ac:dyDescent="0.2">
      <c r="A153" s="63"/>
      <c r="B153" s="63"/>
      <c r="C153" s="63"/>
    </row>
    <row r="154" spans="1:123" s="17" customFormat="1" x14ac:dyDescent="0.2">
      <c r="A154" s="63"/>
      <c r="B154" s="63"/>
      <c r="C154" s="63"/>
    </row>
    <row r="155" spans="1:123" s="17" customFormat="1" x14ac:dyDescent="0.2">
      <c r="A155" s="63"/>
      <c r="B155" s="63"/>
      <c r="C155" s="63"/>
    </row>
    <row r="156" spans="1:123" s="17" customFormat="1" x14ac:dyDescent="0.2">
      <c r="A156" s="63"/>
      <c r="B156" s="63"/>
      <c r="C156" s="63"/>
    </row>
    <row r="157" spans="1:123" s="17" customFormat="1" x14ac:dyDescent="0.2">
      <c r="A157" s="63"/>
      <c r="B157" s="63"/>
      <c r="C157" s="63"/>
    </row>
    <row r="158" spans="1:123" s="17" customFormat="1" x14ac:dyDescent="0.2">
      <c r="A158" s="63"/>
      <c r="B158" s="63"/>
      <c r="C158" s="63"/>
    </row>
    <row r="159" spans="1:123" s="17" customFormat="1" x14ac:dyDescent="0.2">
      <c r="A159" s="63"/>
      <c r="B159" s="63"/>
      <c r="C159" s="63"/>
    </row>
    <row r="160" spans="1:123" s="17" customFormat="1" x14ac:dyDescent="0.2">
      <c r="A160" s="63"/>
      <c r="B160" s="63"/>
      <c r="C160" s="63"/>
      <c r="DM160" s="3"/>
      <c r="DN160" s="3"/>
      <c r="DO160" s="3"/>
      <c r="DP160" s="3"/>
      <c r="DQ160" s="3"/>
      <c r="DR160" s="3"/>
      <c r="DS160" s="3"/>
    </row>
    <row r="161" spans="1:133" s="17" customFormat="1" x14ac:dyDescent="0.2">
      <c r="A161" s="5"/>
      <c r="B161" s="5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FB97-8DC0-4B3D-A68E-34786B85D8E1}">
  <dimension ref="A1:IB161"/>
  <sheetViews>
    <sheetView showGridLines="0" zoomScale="80" zoomScaleNormal="80" workbookViewId="0">
      <pane xSplit="3" ySplit="6" topLeftCell="D7" activePane="bottomRight" state="frozen"/>
      <selection activeCell="DC57" sqref="DC57"/>
      <selection pane="topRight" activeCell="DC57" sqref="DC57"/>
      <selection pane="bottomLeft" activeCell="DC57" sqref="DC57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16" width="18.85546875" style="3" customWidth="1"/>
    <col min="117" max="16384" width="9.140625" style="3"/>
  </cols>
  <sheetData>
    <row r="1" spans="1:225" ht="15" customHeight="1" x14ac:dyDescent="0.25">
      <c r="A1" s="1" t="s">
        <v>0</v>
      </c>
      <c r="B1" s="2"/>
      <c r="C1" s="2"/>
    </row>
    <row r="2" spans="1:225" ht="15" customHeight="1" x14ac:dyDescent="0.25">
      <c r="A2" s="1" t="s">
        <v>10</v>
      </c>
      <c r="B2" s="2"/>
      <c r="C2" s="2"/>
    </row>
    <row r="3" spans="1:225" ht="15" customHeight="1" x14ac:dyDescent="0.25">
      <c r="A3" s="4" t="s">
        <v>356</v>
      </c>
      <c r="B3" s="2"/>
      <c r="C3" s="2"/>
    </row>
    <row r="4" spans="1:225" ht="22.5" customHeight="1" x14ac:dyDescent="0.2"/>
    <row r="5" spans="1:225" ht="22.5" customHeight="1" x14ac:dyDescent="0.2">
      <c r="D5" s="10">
        <v>701</v>
      </c>
      <c r="E5" s="10">
        <v>900</v>
      </c>
      <c r="F5" s="10">
        <v>901</v>
      </c>
      <c r="G5" s="10">
        <v>902</v>
      </c>
      <c r="H5" s="10">
        <v>702</v>
      </c>
      <c r="I5" s="10">
        <v>703</v>
      </c>
      <c r="J5" s="10">
        <v>704</v>
      </c>
      <c r="K5" s="10">
        <v>705</v>
      </c>
      <c r="L5" s="10">
        <v>706</v>
      </c>
      <c r="M5" s="10">
        <v>708</v>
      </c>
      <c r="N5" s="10">
        <v>707</v>
      </c>
      <c r="O5" s="10">
        <v>710</v>
      </c>
      <c r="P5" s="10">
        <v>711</v>
      </c>
      <c r="Q5" s="10">
        <v>712</v>
      </c>
      <c r="R5" s="10">
        <v>713</v>
      </c>
      <c r="S5" s="10">
        <v>714</v>
      </c>
      <c r="T5" s="10">
        <v>715</v>
      </c>
      <c r="U5" s="10">
        <v>903</v>
      </c>
      <c r="V5" s="10">
        <v>716</v>
      </c>
      <c r="W5" s="10">
        <v>717</v>
      </c>
      <c r="X5" s="10">
        <v>718</v>
      </c>
      <c r="Y5" s="10">
        <v>719</v>
      </c>
      <c r="Z5" s="10">
        <v>720</v>
      </c>
      <c r="AA5" s="10">
        <v>721</v>
      </c>
      <c r="AB5" s="10">
        <v>722</v>
      </c>
      <c r="AC5" s="10">
        <v>723</v>
      </c>
      <c r="AD5" s="10">
        <v>724</v>
      </c>
      <c r="AE5" s="10">
        <v>725</v>
      </c>
      <c r="AF5" s="10">
        <v>726</v>
      </c>
      <c r="AG5" s="10">
        <v>727</v>
      </c>
      <c r="AH5" s="10">
        <v>728</v>
      </c>
      <c r="AI5" s="10">
        <v>729</v>
      </c>
      <c r="AJ5" s="10">
        <v>730</v>
      </c>
      <c r="AK5" s="10">
        <v>731</v>
      </c>
      <c r="AL5" s="10">
        <v>732</v>
      </c>
      <c r="AM5" s="10">
        <v>733</v>
      </c>
      <c r="AN5" s="10">
        <v>734</v>
      </c>
      <c r="AO5" s="10">
        <v>735</v>
      </c>
      <c r="AP5" s="10">
        <v>736</v>
      </c>
      <c r="AQ5" s="10">
        <v>737</v>
      </c>
      <c r="AR5" s="10">
        <v>738</v>
      </c>
      <c r="AS5" s="10">
        <v>739</v>
      </c>
      <c r="AT5" s="10">
        <v>740</v>
      </c>
      <c r="AU5" s="10">
        <v>741</v>
      </c>
      <c r="AV5" s="10">
        <v>742</v>
      </c>
      <c r="AW5" s="10">
        <v>743</v>
      </c>
      <c r="AX5" s="10">
        <v>744</v>
      </c>
      <c r="AY5" s="10">
        <v>745</v>
      </c>
      <c r="AZ5" s="10">
        <v>746</v>
      </c>
      <c r="BA5" s="10">
        <v>747</v>
      </c>
      <c r="BB5" s="10">
        <v>748</v>
      </c>
      <c r="BC5" s="10">
        <v>749</v>
      </c>
      <c r="BD5" s="10">
        <v>750</v>
      </c>
      <c r="BE5" s="10">
        <v>751</v>
      </c>
      <c r="BF5" s="10">
        <v>752</v>
      </c>
      <c r="BG5" s="10">
        <v>753</v>
      </c>
      <c r="BH5" s="10">
        <v>754</v>
      </c>
      <c r="BI5" s="10">
        <v>755</v>
      </c>
      <c r="BJ5" s="10">
        <v>756</v>
      </c>
      <c r="BK5" s="10">
        <v>757</v>
      </c>
      <c r="BL5" s="10">
        <v>758</v>
      </c>
      <c r="BM5" s="10">
        <v>759</v>
      </c>
      <c r="BN5" s="10">
        <v>760</v>
      </c>
      <c r="BO5" s="10">
        <v>761</v>
      </c>
      <c r="BP5" s="10">
        <v>765</v>
      </c>
      <c r="BQ5" s="10">
        <v>766</v>
      </c>
      <c r="BR5" s="10">
        <v>767</v>
      </c>
      <c r="BS5" s="10">
        <v>768</v>
      </c>
      <c r="BT5" s="10">
        <v>769</v>
      </c>
      <c r="BU5" s="10">
        <v>770</v>
      </c>
      <c r="BV5" s="10">
        <v>771</v>
      </c>
      <c r="BW5" s="10">
        <v>773</v>
      </c>
      <c r="BX5" s="10">
        <v>774</v>
      </c>
      <c r="BY5" s="10">
        <v>775</v>
      </c>
      <c r="BZ5" s="10">
        <v>776</v>
      </c>
      <c r="CA5" s="10">
        <v>777</v>
      </c>
      <c r="CB5" s="10">
        <v>778</v>
      </c>
      <c r="CC5" s="10">
        <v>779</v>
      </c>
      <c r="CD5" s="10">
        <v>780</v>
      </c>
      <c r="CE5" s="10">
        <v>781</v>
      </c>
      <c r="CF5" s="10">
        <v>782</v>
      </c>
      <c r="CG5" s="10">
        <v>783</v>
      </c>
      <c r="CH5" s="10">
        <v>784</v>
      </c>
      <c r="CI5" s="10">
        <v>785</v>
      </c>
      <c r="CJ5" s="10">
        <v>904</v>
      </c>
      <c r="CK5" s="10">
        <v>905</v>
      </c>
      <c r="CL5" s="10">
        <v>906</v>
      </c>
      <c r="CM5" s="10">
        <v>90601</v>
      </c>
      <c r="CN5" s="10">
        <v>90602</v>
      </c>
      <c r="CO5" s="10">
        <v>907</v>
      </c>
      <c r="CP5" s="10">
        <v>90701</v>
      </c>
      <c r="CQ5" s="10">
        <v>90702</v>
      </c>
      <c r="CR5" s="10">
        <v>786</v>
      </c>
      <c r="CS5" s="10">
        <v>789</v>
      </c>
      <c r="CT5" s="10">
        <v>798</v>
      </c>
      <c r="CU5" s="10">
        <v>790</v>
      </c>
      <c r="CV5" s="10">
        <v>791</v>
      </c>
      <c r="CW5" s="10">
        <v>792</v>
      </c>
      <c r="CX5" s="10">
        <v>793</v>
      </c>
      <c r="CY5" s="10">
        <v>794</v>
      </c>
      <c r="CZ5" s="10">
        <v>795</v>
      </c>
      <c r="DA5" s="10">
        <v>796</v>
      </c>
      <c r="DB5" s="10">
        <v>797</v>
      </c>
      <c r="DC5" s="10">
        <v>908</v>
      </c>
      <c r="DD5" s="10">
        <v>909</v>
      </c>
      <c r="DE5" s="10">
        <v>910</v>
      </c>
      <c r="DF5" s="10">
        <v>91001</v>
      </c>
      <c r="DG5" s="10">
        <v>91002</v>
      </c>
      <c r="DH5" s="10">
        <v>911</v>
      </c>
      <c r="DI5" s="10">
        <v>91101</v>
      </c>
      <c r="DJ5" s="10">
        <v>91102</v>
      </c>
      <c r="DK5" s="10">
        <v>799</v>
      </c>
      <c r="DL5" s="5"/>
    </row>
    <row r="6" spans="1:225" ht="80.099999999999994" customHeight="1" x14ac:dyDescent="0.2">
      <c r="A6" s="65" t="s">
        <v>141</v>
      </c>
      <c r="B6" s="65" t="s">
        <v>142</v>
      </c>
      <c r="C6" s="65" t="s">
        <v>143</v>
      </c>
      <c r="D6" s="72" t="s">
        <v>44</v>
      </c>
      <c r="E6" s="72" t="s">
        <v>45</v>
      </c>
      <c r="F6" s="72" t="s">
        <v>46</v>
      </c>
      <c r="G6" s="72" t="s">
        <v>47</v>
      </c>
      <c r="H6" s="72" t="s">
        <v>110</v>
      </c>
      <c r="I6" s="72" t="s">
        <v>48</v>
      </c>
      <c r="J6" s="72" t="s">
        <v>14</v>
      </c>
      <c r="K6" s="72" t="s">
        <v>105</v>
      </c>
      <c r="L6" s="72" t="s">
        <v>106</v>
      </c>
      <c r="M6" s="72" t="s">
        <v>107</v>
      </c>
      <c r="N6" s="72" t="s">
        <v>98</v>
      </c>
      <c r="O6" s="72" t="s">
        <v>41</v>
      </c>
      <c r="P6" s="72" t="s">
        <v>42</v>
      </c>
      <c r="Q6" s="72" t="s">
        <v>37</v>
      </c>
      <c r="R6" s="72" t="s">
        <v>312</v>
      </c>
      <c r="S6" s="72" t="s">
        <v>74</v>
      </c>
      <c r="T6" s="72" t="s">
        <v>75</v>
      </c>
      <c r="U6" s="72" t="s">
        <v>76</v>
      </c>
      <c r="V6" s="72" t="s">
        <v>77</v>
      </c>
      <c r="W6" s="72" t="s">
        <v>30</v>
      </c>
      <c r="X6" s="72" t="s">
        <v>15</v>
      </c>
      <c r="Y6" s="72" t="s">
        <v>83</v>
      </c>
      <c r="Z6" s="72" t="s">
        <v>84</v>
      </c>
      <c r="AA6" s="72" t="s">
        <v>85</v>
      </c>
      <c r="AB6" s="72" t="s">
        <v>86</v>
      </c>
      <c r="AC6" s="72" t="s">
        <v>56</v>
      </c>
      <c r="AD6" s="72" t="s">
        <v>57</v>
      </c>
      <c r="AE6" s="72" t="s">
        <v>87</v>
      </c>
      <c r="AF6" s="72" t="s">
        <v>88</v>
      </c>
      <c r="AG6" s="72" t="s">
        <v>35</v>
      </c>
      <c r="AH6" s="72" t="s">
        <v>79</v>
      </c>
      <c r="AI6" s="72" t="s">
        <v>16</v>
      </c>
      <c r="AJ6" s="72" t="s">
        <v>313</v>
      </c>
      <c r="AK6" s="72" t="s">
        <v>90</v>
      </c>
      <c r="AL6" s="72" t="s">
        <v>91</v>
      </c>
      <c r="AM6" s="72" t="s">
        <v>92</v>
      </c>
      <c r="AN6" s="72" t="s">
        <v>93</v>
      </c>
      <c r="AO6" s="72" t="s">
        <v>81</v>
      </c>
      <c r="AP6" s="72" t="s">
        <v>108</v>
      </c>
      <c r="AQ6" s="72" t="s">
        <v>31</v>
      </c>
      <c r="AR6" s="72" t="s">
        <v>38</v>
      </c>
      <c r="AS6" s="72" t="s">
        <v>39</v>
      </c>
      <c r="AT6" s="72" t="s">
        <v>49</v>
      </c>
      <c r="AU6" s="72" t="s">
        <v>50</v>
      </c>
      <c r="AV6" s="72" t="s">
        <v>51</v>
      </c>
      <c r="AW6" s="72" t="s">
        <v>52</v>
      </c>
      <c r="AX6" s="72" t="s">
        <v>53</v>
      </c>
      <c r="AY6" s="72" t="s">
        <v>99</v>
      </c>
      <c r="AZ6" s="72" t="s">
        <v>100</v>
      </c>
      <c r="BA6" s="72" t="s">
        <v>101</v>
      </c>
      <c r="BB6" s="72" t="s">
        <v>111</v>
      </c>
      <c r="BC6" s="72" t="s">
        <v>112</v>
      </c>
      <c r="BD6" s="72" t="s">
        <v>17</v>
      </c>
      <c r="BE6" s="72" t="s">
        <v>18</v>
      </c>
      <c r="BF6" s="72" t="s">
        <v>113</v>
      </c>
      <c r="BG6" s="72" t="s">
        <v>114</v>
      </c>
      <c r="BH6" s="72" t="s">
        <v>115</v>
      </c>
      <c r="BI6" s="72" t="s">
        <v>102</v>
      </c>
      <c r="BJ6" s="72" t="s">
        <v>103</v>
      </c>
      <c r="BK6" s="72" t="s">
        <v>116</v>
      </c>
      <c r="BL6" s="72" t="s">
        <v>117</v>
      </c>
      <c r="BM6" s="72" t="s">
        <v>118</v>
      </c>
      <c r="BN6" s="72" t="s">
        <v>120</v>
      </c>
      <c r="BO6" s="72" t="s">
        <v>54</v>
      </c>
      <c r="BP6" s="72" t="s">
        <v>58</v>
      </c>
      <c r="BQ6" s="72" t="s">
        <v>59</v>
      </c>
      <c r="BR6" s="72" t="s">
        <v>60</v>
      </c>
      <c r="BS6" s="72" t="s">
        <v>61</v>
      </c>
      <c r="BT6" s="72" t="s">
        <v>94</v>
      </c>
      <c r="BU6" s="72" t="s">
        <v>314</v>
      </c>
      <c r="BV6" s="72" t="s">
        <v>96</v>
      </c>
      <c r="BW6" s="72" t="s">
        <v>62</v>
      </c>
      <c r="BX6" s="72" t="s">
        <v>63</v>
      </c>
      <c r="BY6" s="72" t="s">
        <v>64</v>
      </c>
      <c r="BZ6" s="72" t="s">
        <v>65</v>
      </c>
      <c r="CA6" s="72" t="s">
        <v>66</v>
      </c>
      <c r="CB6" s="72" t="s">
        <v>67</v>
      </c>
      <c r="CC6" s="72" t="s">
        <v>68</v>
      </c>
      <c r="CD6" s="72" t="s">
        <v>69</v>
      </c>
      <c r="CE6" s="72" t="s">
        <v>70</v>
      </c>
      <c r="CF6" s="72" t="s">
        <v>71</v>
      </c>
      <c r="CG6" s="72" t="s">
        <v>72</v>
      </c>
      <c r="CH6" s="72" t="s">
        <v>20</v>
      </c>
      <c r="CI6" s="72" t="s">
        <v>21</v>
      </c>
      <c r="CJ6" s="72" t="s">
        <v>22</v>
      </c>
      <c r="CK6" s="72" t="s">
        <v>23</v>
      </c>
      <c r="CL6" s="72" t="s">
        <v>24</v>
      </c>
      <c r="CM6" s="72" t="s">
        <v>25</v>
      </c>
      <c r="CN6" s="72" t="s">
        <v>26</v>
      </c>
      <c r="CO6" s="72" t="s">
        <v>27</v>
      </c>
      <c r="CP6" s="72" t="s">
        <v>25</v>
      </c>
      <c r="CQ6" s="72" t="s">
        <v>26</v>
      </c>
      <c r="CR6" s="72" t="s">
        <v>28</v>
      </c>
      <c r="CS6" s="72" t="s">
        <v>122</v>
      </c>
      <c r="CT6" s="72" t="s">
        <v>123</v>
      </c>
      <c r="CU6" s="72" t="s">
        <v>125</v>
      </c>
      <c r="CV6" s="72" t="s">
        <v>126</v>
      </c>
      <c r="CW6" s="72" t="s">
        <v>127</v>
      </c>
      <c r="CX6" s="72" t="s">
        <v>128</v>
      </c>
      <c r="CY6" s="72" t="s">
        <v>129</v>
      </c>
      <c r="CZ6" s="72" t="s">
        <v>130</v>
      </c>
      <c r="DA6" s="72" t="s">
        <v>20</v>
      </c>
      <c r="DB6" s="72" t="s">
        <v>21</v>
      </c>
      <c r="DC6" s="72" t="s">
        <v>22</v>
      </c>
      <c r="DD6" s="72" t="s">
        <v>23</v>
      </c>
      <c r="DE6" s="72" t="s">
        <v>24</v>
      </c>
      <c r="DF6" s="72" t="s">
        <v>25</v>
      </c>
      <c r="DG6" s="72" t="s">
        <v>26</v>
      </c>
      <c r="DH6" s="72" t="s">
        <v>27</v>
      </c>
      <c r="DI6" s="72" t="s">
        <v>25</v>
      </c>
      <c r="DJ6" s="72" t="s">
        <v>26</v>
      </c>
      <c r="DK6" s="72" t="s">
        <v>131</v>
      </c>
      <c r="DL6" s="71" t="s">
        <v>355</v>
      </c>
    </row>
    <row r="7" spans="1:225" ht="12.75" customHeight="1" x14ac:dyDescent="0.2">
      <c r="A7" s="66" t="s">
        <v>145</v>
      </c>
      <c r="B7" s="21">
        <v>1001</v>
      </c>
      <c r="C7" s="67" t="s">
        <v>146</v>
      </c>
      <c r="D7" s="23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3">
        <v>0</v>
      </c>
      <c r="CJ7" s="22">
        <v>0</v>
      </c>
      <c r="CK7" s="22">
        <v>0</v>
      </c>
      <c r="CL7" s="23">
        <v>0</v>
      </c>
      <c r="CM7" s="22">
        <v>0</v>
      </c>
      <c r="CN7" s="22">
        <v>0</v>
      </c>
      <c r="CO7" s="23">
        <v>0</v>
      </c>
      <c r="CP7" s="22">
        <v>0</v>
      </c>
      <c r="CQ7" s="22">
        <v>0</v>
      </c>
      <c r="CR7" s="22">
        <v>0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0</v>
      </c>
      <c r="CY7" s="22">
        <v>0</v>
      </c>
      <c r="CZ7" s="22">
        <v>0</v>
      </c>
      <c r="DA7" s="22">
        <v>0</v>
      </c>
      <c r="DB7" s="23">
        <v>0</v>
      </c>
      <c r="DC7" s="22">
        <v>0</v>
      </c>
      <c r="DD7" s="22">
        <v>0</v>
      </c>
      <c r="DE7" s="23">
        <v>0</v>
      </c>
      <c r="DF7" s="22">
        <v>0</v>
      </c>
      <c r="DG7" s="22">
        <v>0</v>
      </c>
      <c r="DH7" s="23">
        <v>0</v>
      </c>
      <c r="DI7" s="22">
        <v>0</v>
      </c>
      <c r="DJ7" s="22">
        <v>0</v>
      </c>
      <c r="DK7" s="22">
        <v>0</v>
      </c>
      <c r="DL7" s="22">
        <v>0</v>
      </c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 ht="12.75" customHeight="1" x14ac:dyDescent="0.2">
      <c r="A8" s="66" t="s">
        <v>148</v>
      </c>
      <c r="B8" s="21">
        <v>1003</v>
      </c>
      <c r="C8" s="67" t="s">
        <v>146</v>
      </c>
      <c r="D8" s="23">
        <v>201495801.40000001</v>
      </c>
      <c r="E8" s="22">
        <v>119460691.45</v>
      </c>
      <c r="F8" s="22">
        <v>40287864.57</v>
      </c>
      <c r="G8" s="22">
        <v>41747245.380000003</v>
      </c>
      <c r="H8" s="22">
        <v>6476386.5599999996</v>
      </c>
      <c r="I8" s="22">
        <v>36671306.0500369</v>
      </c>
      <c r="J8" s="22">
        <v>-178303.28</v>
      </c>
      <c r="K8" s="22">
        <v>0</v>
      </c>
      <c r="L8" s="22">
        <v>0</v>
      </c>
      <c r="M8" s="22">
        <v>0</v>
      </c>
      <c r="N8" s="22">
        <v>-10000</v>
      </c>
      <c r="O8" s="22">
        <v>1138895.7</v>
      </c>
      <c r="P8" s="22">
        <v>0</v>
      </c>
      <c r="Q8" s="22">
        <v>914417.67</v>
      </c>
      <c r="R8" s="22">
        <v>0</v>
      </c>
      <c r="S8" s="22">
        <v>0</v>
      </c>
      <c r="T8" s="22">
        <v>28352871.449999999</v>
      </c>
      <c r="U8" s="22">
        <v>0</v>
      </c>
      <c r="V8" s="22">
        <v>12150546.93</v>
      </c>
      <c r="W8" s="22">
        <v>69876367.049999997</v>
      </c>
      <c r="X8" s="22">
        <v>1376</v>
      </c>
      <c r="Y8" s="22">
        <v>901863.67</v>
      </c>
      <c r="Z8" s="22">
        <v>2566930.37</v>
      </c>
      <c r="AA8" s="22">
        <v>50</v>
      </c>
      <c r="AB8" s="22">
        <v>0</v>
      </c>
      <c r="AC8" s="22">
        <v>12889471.73</v>
      </c>
      <c r="AD8" s="22">
        <v>51525051.280000001</v>
      </c>
      <c r="AE8" s="22">
        <v>0</v>
      </c>
      <c r="AF8" s="22">
        <v>95997.25</v>
      </c>
      <c r="AG8" s="22">
        <v>0</v>
      </c>
      <c r="AH8" s="22">
        <v>8362558.4000000004</v>
      </c>
      <c r="AI8" s="22">
        <v>0</v>
      </c>
      <c r="AJ8" s="22">
        <v>910</v>
      </c>
      <c r="AK8" s="22">
        <v>414.55</v>
      </c>
      <c r="AL8" s="22">
        <v>0</v>
      </c>
      <c r="AM8" s="22">
        <v>396140.59</v>
      </c>
      <c r="AN8" s="22">
        <v>0</v>
      </c>
      <c r="AO8" s="22">
        <v>0</v>
      </c>
      <c r="AP8" s="22">
        <v>114625.39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48729808.329999998</v>
      </c>
      <c r="BC8" s="22">
        <v>0</v>
      </c>
      <c r="BD8" s="22">
        <v>8240333.2400000002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497642.08</v>
      </c>
      <c r="BN8" s="22">
        <v>330711.37</v>
      </c>
      <c r="BO8" s="22">
        <v>0</v>
      </c>
      <c r="BP8" s="22">
        <v>10344278.43</v>
      </c>
      <c r="BQ8" s="22">
        <v>0</v>
      </c>
      <c r="BR8" s="22">
        <v>9979.73</v>
      </c>
      <c r="BS8" s="22">
        <v>78018836.239999995</v>
      </c>
      <c r="BT8" s="22">
        <v>0</v>
      </c>
      <c r="BU8" s="22">
        <v>0</v>
      </c>
      <c r="BV8" s="22">
        <v>90059.12</v>
      </c>
      <c r="BW8" s="22">
        <v>0</v>
      </c>
      <c r="BX8" s="22">
        <v>0</v>
      </c>
      <c r="BY8" s="22">
        <v>0</v>
      </c>
      <c r="BZ8" s="22">
        <v>0</v>
      </c>
      <c r="CA8" s="22">
        <v>2462586.29</v>
      </c>
      <c r="CB8" s="22">
        <v>0</v>
      </c>
      <c r="CC8" s="22">
        <v>0</v>
      </c>
      <c r="CD8" s="22">
        <v>76425.72</v>
      </c>
      <c r="CE8" s="22">
        <v>0</v>
      </c>
      <c r="CF8" s="22">
        <v>0</v>
      </c>
      <c r="CG8" s="22">
        <v>0</v>
      </c>
      <c r="CH8" s="22">
        <v>37951265.859999955</v>
      </c>
      <c r="CI8" s="23">
        <v>91988899.009963229</v>
      </c>
      <c r="CJ8" s="22">
        <v>594109.45000000275</v>
      </c>
      <c r="CK8" s="22">
        <v>0</v>
      </c>
      <c r="CL8" s="23">
        <v>17494795.130000025</v>
      </c>
      <c r="CM8" s="22">
        <v>2529032.5199999982</v>
      </c>
      <c r="CN8" s="22">
        <v>14965762.610000025</v>
      </c>
      <c r="CO8" s="23">
        <v>73899994.429963201</v>
      </c>
      <c r="CP8" s="22">
        <v>69714200.299963206</v>
      </c>
      <c r="CQ8" s="22">
        <v>4185794.1300000004</v>
      </c>
      <c r="CR8" s="22">
        <v>3277529.1499998793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0</v>
      </c>
      <c r="CY8" s="22">
        <v>0</v>
      </c>
      <c r="CZ8" s="22">
        <v>0</v>
      </c>
      <c r="DA8" s="22">
        <v>0</v>
      </c>
      <c r="DB8" s="23">
        <v>0</v>
      </c>
      <c r="DC8" s="22">
        <v>0</v>
      </c>
      <c r="DD8" s="22">
        <v>0</v>
      </c>
      <c r="DE8" s="23">
        <v>0</v>
      </c>
      <c r="DF8" s="22">
        <v>0</v>
      </c>
      <c r="DG8" s="22">
        <v>0</v>
      </c>
      <c r="DH8" s="23">
        <v>0</v>
      </c>
      <c r="DI8" s="22">
        <v>0</v>
      </c>
      <c r="DJ8" s="22">
        <v>0</v>
      </c>
      <c r="DK8" s="22">
        <v>0</v>
      </c>
      <c r="DL8" s="22">
        <v>715762033.32999992</v>
      </c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 ht="12.75" customHeight="1" x14ac:dyDescent="0.2">
      <c r="A9" s="66" t="s">
        <v>150</v>
      </c>
      <c r="B9" s="21">
        <v>1004</v>
      </c>
      <c r="C9" s="67" t="s">
        <v>146</v>
      </c>
      <c r="D9" s="23">
        <v>98640705.340000004</v>
      </c>
      <c r="E9" s="22">
        <v>42672738.320000008</v>
      </c>
      <c r="F9" s="22">
        <v>43154895.369999997</v>
      </c>
      <c r="G9" s="22">
        <v>12813071.649999999</v>
      </c>
      <c r="H9" s="22">
        <v>5507716.669999999</v>
      </c>
      <c r="I9" s="22">
        <v>43176845.289999999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592468.6</v>
      </c>
      <c r="P9" s="22">
        <v>0</v>
      </c>
      <c r="Q9" s="22">
        <v>11180.56</v>
      </c>
      <c r="R9" s="22">
        <v>0</v>
      </c>
      <c r="S9" s="22">
        <v>0</v>
      </c>
      <c r="T9" s="22">
        <v>28872272.75</v>
      </c>
      <c r="U9" s="22">
        <v>8991.06</v>
      </c>
      <c r="V9" s="22">
        <v>13790222.310000001</v>
      </c>
      <c r="W9" s="22">
        <v>81835784.280000001</v>
      </c>
      <c r="X9" s="22">
        <v>7139.59</v>
      </c>
      <c r="Y9" s="22">
        <v>1402811.5400000003</v>
      </c>
      <c r="Z9" s="22">
        <v>977003.7300000001</v>
      </c>
      <c r="AA9" s="22">
        <v>16130.14</v>
      </c>
      <c r="AB9" s="22">
        <v>0</v>
      </c>
      <c r="AC9" s="22">
        <v>28432.7</v>
      </c>
      <c r="AD9" s="22">
        <v>37528995.799999997</v>
      </c>
      <c r="AE9" s="22">
        <v>0</v>
      </c>
      <c r="AF9" s="22">
        <v>38118.14</v>
      </c>
      <c r="AG9" s="22">
        <v>0</v>
      </c>
      <c r="AH9" s="22">
        <v>73091.44</v>
      </c>
      <c r="AI9" s="22">
        <v>0</v>
      </c>
      <c r="AJ9" s="22">
        <v>46303.32</v>
      </c>
      <c r="AK9" s="22">
        <v>131.07</v>
      </c>
      <c r="AL9" s="22">
        <v>0</v>
      </c>
      <c r="AM9" s="22">
        <v>22750</v>
      </c>
      <c r="AN9" s="22">
        <v>15401.78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44629121.129999988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44345.229999999996</v>
      </c>
      <c r="BO9" s="22">
        <v>0</v>
      </c>
      <c r="BP9" s="22">
        <v>25917067.230000004</v>
      </c>
      <c r="BQ9" s="22">
        <v>503269.75000000006</v>
      </c>
      <c r="BR9" s="22">
        <v>2587808.5499999998</v>
      </c>
      <c r="BS9" s="22">
        <v>2088815.9300000002</v>
      </c>
      <c r="BT9" s="22">
        <v>0</v>
      </c>
      <c r="BU9" s="22">
        <v>0</v>
      </c>
      <c r="BV9" s="22">
        <v>70476.19</v>
      </c>
      <c r="BW9" s="22">
        <v>0</v>
      </c>
      <c r="BX9" s="22">
        <v>0</v>
      </c>
      <c r="BY9" s="22">
        <v>0</v>
      </c>
      <c r="BZ9" s="22">
        <v>0</v>
      </c>
      <c r="CA9" s="22">
        <v>1254084.1700000002</v>
      </c>
      <c r="CB9" s="22">
        <v>2190708.94</v>
      </c>
      <c r="CC9" s="22">
        <v>260309.39</v>
      </c>
      <c r="CD9" s="22">
        <v>0</v>
      </c>
      <c r="CE9" s="22">
        <v>0</v>
      </c>
      <c r="CF9" s="22">
        <v>0</v>
      </c>
      <c r="CG9" s="22">
        <v>-2471.5700000000002</v>
      </c>
      <c r="CH9" s="22">
        <v>0</v>
      </c>
      <c r="CI9" s="23">
        <v>521945987.0905003</v>
      </c>
      <c r="CJ9" s="22">
        <v>0</v>
      </c>
      <c r="CK9" s="22">
        <v>36449.51</v>
      </c>
      <c r="CL9" s="23">
        <v>236594566.99049997</v>
      </c>
      <c r="CM9" s="22">
        <v>34654039.740000054</v>
      </c>
      <c r="CN9" s="22">
        <v>201940527.2504999</v>
      </c>
      <c r="CO9" s="23">
        <v>285314970.59000033</v>
      </c>
      <c r="CP9" s="22">
        <v>103402400.94000013</v>
      </c>
      <c r="CQ9" s="22">
        <v>181912569.65000021</v>
      </c>
      <c r="CR9" s="22">
        <v>4107038.26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3">
        <v>0</v>
      </c>
      <c r="DC9" s="22">
        <v>0</v>
      </c>
      <c r="DD9" s="22">
        <v>0</v>
      </c>
      <c r="DE9" s="23">
        <v>0</v>
      </c>
      <c r="DF9" s="22">
        <v>0</v>
      </c>
      <c r="DG9" s="22">
        <v>0</v>
      </c>
      <c r="DH9" s="23">
        <v>0</v>
      </c>
      <c r="DI9" s="22">
        <v>0</v>
      </c>
      <c r="DJ9" s="22">
        <v>0</v>
      </c>
      <c r="DK9" s="22">
        <v>0</v>
      </c>
      <c r="DL9" s="22">
        <v>918189056.40050042</v>
      </c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 ht="12.75" customHeight="1" x14ac:dyDescent="0.2">
      <c r="A10" s="66" t="s">
        <v>152</v>
      </c>
      <c r="B10" s="21">
        <v>1005</v>
      </c>
      <c r="C10" s="67" t="s">
        <v>146</v>
      </c>
      <c r="D10" s="23">
        <v>414428681.88999999</v>
      </c>
      <c r="E10" s="22">
        <v>161266695.52999997</v>
      </c>
      <c r="F10" s="22">
        <v>126389184.95</v>
      </c>
      <c r="G10" s="22">
        <v>126772801.41000001</v>
      </c>
      <c r="H10" s="22">
        <v>6029076.6500000004</v>
      </c>
      <c r="I10" s="22">
        <v>88617333.090000197</v>
      </c>
      <c r="J10" s="22">
        <v>186632.26</v>
      </c>
      <c r="K10" s="22">
        <v>-6028772.2699999996</v>
      </c>
      <c r="L10" s="22">
        <v>0</v>
      </c>
      <c r="M10" s="22">
        <v>0</v>
      </c>
      <c r="N10" s="22">
        <v>910440</v>
      </c>
      <c r="O10" s="22">
        <v>20643447.670000002</v>
      </c>
      <c r="P10" s="22">
        <v>16919.05</v>
      </c>
      <c r="Q10" s="22">
        <v>7157759.75</v>
      </c>
      <c r="R10" s="22">
        <v>0</v>
      </c>
      <c r="S10" s="22">
        <v>0</v>
      </c>
      <c r="T10" s="22">
        <v>114938874.53000499</v>
      </c>
      <c r="U10" s="22">
        <v>1708198.15</v>
      </c>
      <c r="V10" s="22">
        <v>61380168.460000299</v>
      </c>
      <c r="W10" s="22">
        <v>341057174.26999897</v>
      </c>
      <c r="X10" s="22">
        <v>310151.19</v>
      </c>
      <c r="Y10" s="22">
        <v>13624824.85</v>
      </c>
      <c r="Z10" s="22">
        <v>6504212.5199975204</v>
      </c>
      <c r="AA10" s="22">
        <v>5714.28</v>
      </c>
      <c r="AB10" s="22">
        <v>0</v>
      </c>
      <c r="AC10" s="22">
        <v>4657334.4199998099</v>
      </c>
      <c r="AD10" s="22">
        <v>6792707.7999986</v>
      </c>
      <c r="AE10" s="22">
        <v>0</v>
      </c>
      <c r="AF10" s="22">
        <v>848776.57</v>
      </c>
      <c r="AG10" s="22">
        <v>0</v>
      </c>
      <c r="AH10" s="22">
        <v>58418.68</v>
      </c>
      <c r="AI10" s="22">
        <v>0</v>
      </c>
      <c r="AJ10" s="22">
        <v>336833.79</v>
      </c>
      <c r="AK10" s="22">
        <v>49264.59</v>
      </c>
      <c r="AL10" s="22">
        <v>0</v>
      </c>
      <c r="AM10" s="22">
        <v>1105795.49</v>
      </c>
      <c r="AN10" s="22">
        <v>0</v>
      </c>
      <c r="AO10" s="22">
        <v>0</v>
      </c>
      <c r="AP10" s="22">
        <v>11885.7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134976449.750036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274666.05</v>
      </c>
      <c r="BN10" s="22">
        <v>6947467.3000000501</v>
      </c>
      <c r="BO10" s="22">
        <v>0</v>
      </c>
      <c r="BP10" s="22">
        <v>22053810.200000901</v>
      </c>
      <c r="BQ10" s="22">
        <v>3895675.2</v>
      </c>
      <c r="BR10" s="22">
        <v>5896532.0999999996</v>
      </c>
      <c r="BS10" s="22">
        <v>7660870.7699999996</v>
      </c>
      <c r="BT10" s="22">
        <v>0</v>
      </c>
      <c r="BU10" s="22">
        <v>0</v>
      </c>
      <c r="BV10" s="22">
        <v>895270.53</v>
      </c>
      <c r="BW10" s="22">
        <v>44956.4</v>
      </c>
      <c r="BX10" s="22">
        <v>0</v>
      </c>
      <c r="BY10" s="22">
        <v>0</v>
      </c>
      <c r="BZ10" s="22">
        <v>4695880.2</v>
      </c>
      <c r="CA10" s="22">
        <v>434711649.08999997</v>
      </c>
      <c r="CB10" s="22">
        <v>0</v>
      </c>
      <c r="CC10" s="22">
        <v>15843072.59</v>
      </c>
      <c r="CD10" s="22">
        <v>0</v>
      </c>
      <c r="CE10" s="22">
        <v>0</v>
      </c>
      <c r="CF10" s="22">
        <v>0</v>
      </c>
      <c r="CG10" s="22">
        <v>2482323.71</v>
      </c>
      <c r="CH10" s="22">
        <v>72775.839999999997</v>
      </c>
      <c r="CI10" s="23">
        <v>405259383.30994451</v>
      </c>
      <c r="CJ10" s="22">
        <v>39524</v>
      </c>
      <c r="CK10" s="22">
        <v>30475</v>
      </c>
      <c r="CL10" s="23">
        <v>135658793.5899635</v>
      </c>
      <c r="CM10" s="22">
        <v>54756599.247679055</v>
      </c>
      <c r="CN10" s="22">
        <v>80902194.342284426</v>
      </c>
      <c r="CO10" s="23">
        <v>269530590.71998101</v>
      </c>
      <c r="CP10" s="22">
        <v>93584564.912021995</v>
      </c>
      <c r="CQ10" s="22">
        <v>175946025.80795902</v>
      </c>
      <c r="CR10" s="22">
        <v>4409762.6199999498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>
        <v>0</v>
      </c>
      <c r="CY10" s="22">
        <v>0</v>
      </c>
      <c r="CZ10" s="22">
        <v>0</v>
      </c>
      <c r="DA10" s="22">
        <v>0</v>
      </c>
      <c r="DB10" s="23">
        <v>0</v>
      </c>
      <c r="DC10" s="22">
        <v>0</v>
      </c>
      <c r="DD10" s="22">
        <v>0</v>
      </c>
      <c r="DE10" s="23">
        <v>0</v>
      </c>
      <c r="DF10" s="22">
        <v>0</v>
      </c>
      <c r="DG10" s="22">
        <v>0</v>
      </c>
      <c r="DH10" s="23">
        <v>0</v>
      </c>
      <c r="DI10" s="22">
        <v>0</v>
      </c>
      <c r="DJ10" s="22">
        <v>0</v>
      </c>
      <c r="DK10" s="22">
        <v>0</v>
      </c>
      <c r="DL10" s="22">
        <v>2135472399.0399814</v>
      </c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 ht="12.75" customHeight="1" x14ac:dyDescent="0.2">
      <c r="A11" s="66" t="s">
        <v>154</v>
      </c>
      <c r="B11" s="21">
        <v>1006</v>
      </c>
      <c r="C11" s="67" t="s">
        <v>146</v>
      </c>
      <c r="D11" s="23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v>0</v>
      </c>
      <c r="CJ11" s="22">
        <v>0</v>
      </c>
      <c r="CK11" s="22">
        <v>0</v>
      </c>
      <c r="CL11" s="23">
        <v>0</v>
      </c>
      <c r="CM11" s="22">
        <v>0</v>
      </c>
      <c r="CN11" s="22">
        <v>0</v>
      </c>
      <c r="CO11" s="23">
        <v>0</v>
      </c>
      <c r="CP11" s="22">
        <v>0</v>
      </c>
      <c r="CQ11" s="22">
        <v>0</v>
      </c>
      <c r="CR11" s="22">
        <v>0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0</v>
      </c>
      <c r="CY11" s="22">
        <v>0</v>
      </c>
      <c r="CZ11" s="22">
        <v>0</v>
      </c>
      <c r="DA11" s="22">
        <v>0</v>
      </c>
      <c r="DB11" s="23">
        <v>0</v>
      </c>
      <c r="DC11" s="22">
        <v>0</v>
      </c>
      <c r="DD11" s="22">
        <v>0</v>
      </c>
      <c r="DE11" s="23">
        <v>0</v>
      </c>
      <c r="DF11" s="22">
        <v>0</v>
      </c>
      <c r="DG11" s="22">
        <v>0</v>
      </c>
      <c r="DH11" s="23">
        <v>0</v>
      </c>
      <c r="DI11" s="22">
        <v>0</v>
      </c>
      <c r="DJ11" s="22">
        <v>0</v>
      </c>
      <c r="DK11" s="22">
        <v>0</v>
      </c>
      <c r="DL11" s="22">
        <v>0</v>
      </c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 ht="12.75" customHeight="1" x14ac:dyDescent="0.2">
      <c r="A12" s="66" t="s">
        <v>156</v>
      </c>
      <c r="B12" s="21">
        <v>1007</v>
      </c>
      <c r="C12" s="67" t="s">
        <v>146</v>
      </c>
      <c r="D12" s="23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v>0</v>
      </c>
      <c r="CJ12" s="22">
        <v>0</v>
      </c>
      <c r="CK12" s="22">
        <v>0</v>
      </c>
      <c r="CL12" s="23">
        <v>0</v>
      </c>
      <c r="CM12" s="22">
        <v>0</v>
      </c>
      <c r="CN12" s="22">
        <v>0</v>
      </c>
      <c r="CO12" s="23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3">
        <v>0</v>
      </c>
      <c r="DC12" s="22">
        <v>0</v>
      </c>
      <c r="DD12" s="22">
        <v>0</v>
      </c>
      <c r="DE12" s="23">
        <v>0</v>
      </c>
      <c r="DF12" s="22">
        <v>0</v>
      </c>
      <c r="DG12" s="22">
        <v>0</v>
      </c>
      <c r="DH12" s="23">
        <v>0</v>
      </c>
      <c r="DI12" s="22">
        <v>0</v>
      </c>
      <c r="DJ12" s="22">
        <v>0</v>
      </c>
      <c r="DK12" s="22">
        <v>0</v>
      </c>
      <c r="DL12" s="22">
        <v>0</v>
      </c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 ht="12.75" customHeight="1" x14ac:dyDescent="0.2">
      <c r="A13" s="66" t="s">
        <v>158</v>
      </c>
      <c r="B13" s="21">
        <v>1008</v>
      </c>
      <c r="C13" s="67" t="s">
        <v>146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v>0</v>
      </c>
      <c r="CJ13" s="22">
        <v>0</v>
      </c>
      <c r="CK13" s="22">
        <v>0</v>
      </c>
      <c r="CL13" s="23">
        <v>0</v>
      </c>
      <c r="CM13" s="22">
        <v>0</v>
      </c>
      <c r="CN13" s="22">
        <v>0</v>
      </c>
      <c r="CO13" s="23"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3">
        <v>0</v>
      </c>
      <c r="DC13" s="22">
        <v>0</v>
      </c>
      <c r="DD13" s="22">
        <v>0</v>
      </c>
      <c r="DE13" s="23">
        <v>0</v>
      </c>
      <c r="DF13" s="22">
        <v>0</v>
      </c>
      <c r="DG13" s="22">
        <v>0</v>
      </c>
      <c r="DH13" s="23">
        <v>0</v>
      </c>
      <c r="DI13" s="22">
        <v>0</v>
      </c>
      <c r="DJ13" s="22">
        <v>0</v>
      </c>
      <c r="DK13" s="22">
        <v>0</v>
      </c>
      <c r="DL13" s="22">
        <v>0</v>
      </c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 ht="12.75" customHeight="1" x14ac:dyDescent="0.2">
      <c r="A14" s="66" t="s">
        <v>159</v>
      </c>
      <c r="B14" s="21">
        <v>1009</v>
      </c>
      <c r="C14" s="67" t="s">
        <v>146</v>
      </c>
      <c r="D14" s="23">
        <v>137286196.59</v>
      </c>
      <c r="E14" s="22">
        <v>32393203.220000014</v>
      </c>
      <c r="F14" s="22">
        <v>44837334.670000009</v>
      </c>
      <c r="G14" s="22">
        <v>60055658.699999996</v>
      </c>
      <c r="H14" s="22">
        <v>6739818.1400000006</v>
      </c>
      <c r="I14" s="22">
        <v>5911203.7100000009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1159586.1299999999</v>
      </c>
      <c r="P14" s="22">
        <v>0</v>
      </c>
      <c r="Q14" s="22">
        <v>1508702.5899999999</v>
      </c>
      <c r="R14" s="22">
        <v>0</v>
      </c>
      <c r="S14" s="22">
        <v>0</v>
      </c>
      <c r="T14" s="22">
        <v>13958681.070000056</v>
      </c>
      <c r="U14" s="22">
        <v>40771.680000000008</v>
      </c>
      <c r="V14" s="22">
        <v>2482878.9899999965</v>
      </c>
      <c r="W14" s="22">
        <v>60210092.810000002</v>
      </c>
      <c r="X14" s="22">
        <v>0</v>
      </c>
      <c r="Y14" s="22">
        <v>1818312.44</v>
      </c>
      <c r="Z14" s="22">
        <v>1060023.3899999978</v>
      </c>
      <c r="AA14" s="22">
        <v>45</v>
      </c>
      <c r="AB14" s="22">
        <v>0</v>
      </c>
      <c r="AC14" s="22">
        <v>1307776.2499999986</v>
      </c>
      <c r="AD14" s="22">
        <v>16130298.059999939</v>
      </c>
      <c r="AE14" s="22">
        <v>0</v>
      </c>
      <c r="AF14" s="22">
        <v>44362.5</v>
      </c>
      <c r="AG14" s="22">
        <v>0</v>
      </c>
      <c r="AH14" s="22">
        <v>0</v>
      </c>
      <c r="AI14" s="22">
        <v>0</v>
      </c>
      <c r="AJ14" s="22">
        <v>400</v>
      </c>
      <c r="AK14" s="22">
        <v>1953.15</v>
      </c>
      <c r="AL14" s="22">
        <v>0</v>
      </c>
      <c r="AM14" s="22">
        <v>3302.6</v>
      </c>
      <c r="AN14" s="22">
        <v>0</v>
      </c>
      <c r="AO14" s="22">
        <v>0</v>
      </c>
      <c r="AP14" s="22">
        <v>83736.2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49050126.17999994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481110</v>
      </c>
      <c r="BN14" s="22">
        <v>1584576.8900000006</v>
      </c>
      <c r="BO14" s="22">
        <v>0</v>
      </c>
      <c r="BP14" s="22">
        <v>15990079.959999999</v>
      </c>
      <c r="BQ14" s="22">
        <v>303897.61</v>
      </c>
      <c r="BR14" s="22">
        <v>1920908.7599999998</v>
      </c>
      <c r="BS14" s="22">
        <v>20320174.370000001</v>
      </c>
      <c r="BT14" s="22">
        <v>0</v>
      </c>
      <c r="BU14" s="22">
        <v>0</v>
      </c>
      <c r="BV14" s="22">
        <v>6001173.6699999999</v>
      </c>
      <c r="BW14" s="22">
        <v>611.36999999999989</v>
      </c>
      <c r="BX14" s="22">
        <v>0</v>
      </c>
      <c r="BY14" s="22">
        <v>0</v>
      </c>
      <c r="BZ14" s="22">
        <v>2402692.5499999998</v>
      </c>
      <c r="CA14" s="22">
        <v>165608269.18000004</v>
      </c>
      <c r="CB14" s="22">
        <v>0</v>
      </c>
      <c r="CC14" s="22">
        <v>947676.82000000018</v>
      </c>
      <c r="CD14" s="22">
        <v>0</v>
      </c>
      <c r="CE14" s="22">
        <v>0</v>
      </c>
      <c r="CF14" s="22">
        <v>0</v>
      </c>
      <c r="CG14" s="22">
        <v>29694.660000000003</v>
      </c>
      <c r="CH14" s="22">
        <v>0</v>
      </c>
      <c r="CI14" s="23">
        <v>50236028.009999923</v>
      </c>
      <c r="CJ14" s="22">
        <v>-3903557.9500000495</v>
      </c>
      <c r="CK14" s="22">
        <v>-6083.63</v>
      </c>
      <c r="CL14" s="23">
        <v>53031724.329999976</v>
      </c>
      <c r="CM14" s="22">
        <v>39374526.839999974</v>
      </c>
      <c r="CN14" s="22">
        <v>13657197.490000004</v>
      </c>
      <c r="CO14" s="23">
        <v>1113945.26</v>
      </c>
      <c r="CP14" s="22">
        <v>52215.320000000051</v>
      </c>
      <c r="CQ14" s="22">
        <v>1061729.94</v>
      </c>
      <c r="CR14" s="22">
        <v>116415.26000000001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3">
        <v>0</v>
      </c>
      <c r="DC14" s="22">
        <v>0</v>
      </c>
      <c r="DD14" s="22">
        <v>0</v>
      </c>
      <c r="DE14" s="23">
        <v>0</v>
      </c>
      <c r="DF14" s="22">
        <v>0</v>
      </c>
      <c r="DG14" s="22">
        <v>0</v>
      </c>
      <c r="DH14" s="23">
        <v>0</v>
      </c>
      <c r="DI14" s="22">
        <v>0</v>
      </c>
      <c r="DJ14" s="22">
        <v>0</v>
      </c>
      <c r="DK14" s="22">
        <v>0</v>
      </c>
      <c r="DL14" s="22">
        <v>564741576.59000003</v>
      </c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 ht="12.75" customHeight="1" x14ac:dyDescent="0.2">
      <c r="A15" s="66" t="s">
        <v>161</v>
      </c>
      <c r="B15" s="21">
        <v>1010</v>
      </c>
      <c r="C15" s="67" t="s">
        <v>146</v>
      </c>
      <c r="D15" s="23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516302.24393485603</v>
      </c>
      <c r="AA15" s="22">
        <v>0</v>
      </c>
      <c r="AB15" s="22">
        <v>0</v>
      </c>
      <c r="AC15" s="22">
        <v>0</v>
      </c>
      <c r="AD15" s="22">
        <v>723564.74227193103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5660174.0454790602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260701.4190833086</v>
      </c>
      <c r="BM15" s="22">
        <v>220297.97058740564</v>
      </c>
      <c r="BN15" s="22">
        <v>105689.20864336597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v>0</v>
      </c>
      <c r="CJ15" s="22">
        <v>0</v>
      </c>
      <c r="CK15" s="22">
        <v>0</v>
      </c>
      <c r="CL15" s="23">
        <v>0</v>
      </c>
      <c r="CM15" s="22">
        <v>0</v>
      </c>
      <c r="CN15" s="22">
        <v>0</v>
      </c>
      <c r="CO15" s="23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3">
        <v>0</v>
      </c>
      <c r="DC15" s="22">
        <v>0</v>
      </c>
      <c r="DD15" s="22">
        <v>0</v>
      </c>
      <c r="DE15" s="23">
        <v>0</v>
      </c>
      <c r="DF15" s="22">
        <v>0</v>
      </c>
      <c r="DG15" s="22">
        <v>0</v>
      </c>
      <c r="DH15" s="23">
        <v>0</v>
      </c>
      <c r="DI15" s="22">
        <v>0</v>
      </c>
      <c r="DJ15" s="22">
        <v>0</v>
      </c>
      <c r="DK15" s="22">
        <v>0</v>
      </c>
      <c r="DL15" s="22">
        <v>7486729.6299999272</v>
      </c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 ht="12.75" customHeight="1" x14ac:dyDescent="0.2">
      <c r="A16" s="66" t="s">
        <v>163</v>
      </c>
      <c r="B16" s="21">
        <v>1011</v>
      </c>
      <c r="C16" s="67" t="s">
        <v>146</v>
      </c>
      <c r="D16" s="23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v>0</v>
      </c>
      <c r="CJ16" s="22">
        <v>0</v>
      </c>
      <c r="CK16" s="22">
        <v>0</v>
      </c>
      <c r="CL16" s="23">
        <v>0</v>
      </c>
      <c r="CM16" s="22">
        <v>0</v>
      </c>
      <c r="CN16" s="22">
        <v>0</v>
      </c>
      <c r="CO16" s="23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3">
        <v>0</v>
      </c>
      <c r="DC16" s="22">
        <v>0</v>
      </c>
      <c r="DD16" s="22">
        <v>0</v>
      </c>
      <c r="DE16" s="23">
        <v>0</v>
      </c>
      <c r="DF16" s="22">
        <v>0</v>
      </c>
      <c r="DG16" s="22">
        <v>0</v>
      </c>
      <c r="DH16" s="23">
        <v>0</v>
      </c>
      <c r="DI16" s="22">
        <v>0</v>
      </c>
      <c r="DJ16" s="22">
        <v>0</v>
      </c>
      <c r="DK16" s="22">
        <v>0</v>
      </c>
      <c r="DL16" s="22">
        <v>0</v>
      </c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 ht="12.75" customHeight="1" x14ac:dyDescent="0.2">
      <c r="A17" s="66" t="s">
        <v>165</v>
      </c>
      <c r="B17" s="21">
        <v>1012</v>
      </c>
      <c r="C17" s="67" t="s">
        <v>146</v>
      </c>
      <c r="D17" s="23">
        <v>4030</v>
      </c>
      <c r="E17" s="22">
        <v>4030</v>
      </c>
      <c r="F17" s="22">
        <v>0</v>
      </c>
      <c r="G17" s="22">
        <v>0</v>
      </c>
      <c r="H17" s="22">
        <v>0</v>
      </c>
      <c r="I17" s="22">
        <v>4082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30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1695</v>
      </c>
      <c r="AU17" s="22">
        <v>1717</v>
      </c>
      <c r="AV17" s="22">
        <v>171</v>
      </c>
      <c r="AW17" s="22">
        <v>0</v>
      </c>
      <c r="AX17" s="22">
        <v>85.81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60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823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v>0</v>
      </c>
      <c r="CJ17" s="22">
        <v>0</v>
      </c>
      <c r="CK17" s="22">
        <v>0</v>
      </c>
      <c r="CL17" s="23">
        <v>0</v>
      </c>
      <c r="CM17" s="22">
        <v>0</v>
      </c>
      <c r="CN17" s="22">
        <v>0</v>
      </c>
      <c r="CO17" s="23">
        <v>0</v>
      </c>
      <c r="CP17" s="22">
        <v>0</v>
      </c>
      <c r="CQ17" s="22">
        <v>0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3">
        <v>0</v>
      </c>
      <c r="DC17" s="22">
        <v>0</v>
      </c>
      <c r="DD17" s="22">
        <v>0</v>
      </c>
      <c r="DE17" s="23">
        <v>0</v>
      </c>
      <c r="DF17" s="22">
        <v>0</v>
      </c>
      <c r="DG17" s="22">
        <v>0</v>
      </c>
      <c r="DH17" s="23">
        <v>0</v>
      </c>
      <c r="DI17" s="22">
        <v>0</v>
      </c>
      <c r="DJ17" s="22">
        <v>0</v>
      </c>
      <c r="DK17" s="22">
        <v>0</v>
      </c>
      <c r="DL17" s="22">
        <v>12693.81</v>
      </c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 ht="12.75" customHeight="1" x14ac:dyDescent="0.2">
      <c r="A18" s="66" t="s">
        <v>167</v>
      </c>
      <c r="B18" s="21">
        <v>1013</v>
      </c>
      <c r="C18" s="67" t="s">
        <v>146</v>
      </c>
      <c r="D18" s="23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v>0</v>
      </c>
      <c r="CJ18" s="22">
        <v>0</v>
      </c>
      <c r="CK18" s="22">
        <v>0</v>
      </c>
      <c r="CL18" s="23">
        <v>0</v>
      </c>
      <c r="CM18" s="22">
        <v>0</v>
      </c>
      <c r="CN18" s="22">
        <v>0</v>
      </c>
      <c r="CO18" s="23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3">
        <v>0</v>
      </c>
      <c r="DC18" s="22">
        <v>0</v>
      </c>
      <c r="DD18" s="22">
        <v>0</v>
      </c>
      <c r="DE18" s="23">
        <v>0</v>
      </c>
      <c r="DF18" s="22">
        <v>0</v>
      </c>
      <c r="DG18" s="22">
        <v>0</v>
      </c>
      <c r="DH18" s="23">
        <v>0</v>
      </c>
      <c r="DI18" s="22">
        <v>0</v>
      </c>
      <c r="DJ18" s="22">
        <v>0</v>
      </c>
      <c r="DK18" s="22">
        <v>0</v>
      </c>
      <c r="DL18" s="22">
        <v>0</v>
      </c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 ht="12.75" customHeight="1" x14ac:dyDescent="0.2">
      <c r="A19" s="66" t="s">
        <v>169</v>
      </c>
      <c r="B19" s="21">
        <v>1016</v>
      </c>
      <c r="C19" s="67" t="s">
        <v>146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4563981.1396499993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v>0</v>
      </c>
      <c r="CJ19" s="22">
        <v>0</v>
      </c>
      <c r="CK19" s="22">
        <v>0</v>
      </c>
      <c r="CL19" s="23">
        <v>0</v>
      </c>
      <c r="CM19" s="22">
        <v>0</v>
      </c>
      <c r="CN19" s="22">
        <v>0</v>
      </c>
      <c r="CO19" s="23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3">
        <v>0</v>
      </c>
      <c r="DC19" s="22">
        <v>0</v>
      </c>
      <c r="DD19" s="22">
        <v>0</v>
      </c>
      <c r="DE19" s="23">
        <v>0</v>
      </c>
      <c r="DF19" s="22">
        <v>0</v>
      </c>
      <c r="DG19" s="22">
        <v>0</v>
      </c>
      <c r="DH19" s="23">
        <v>0</v>
      </c>
      <c r="DI19" s="22">
        <v>0</v>
      </c>
      <c r="DJ19" s="22">
        <v>0</v>
      </c>
      <c r="DK19" s="22">
        <v>0</v>
      </c>
      <c r="DL19" s="22">
        <v>4563981.1396499993</v>
      </c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 ht="12.75" customHeight="1" x14ac:dyDescent="0.2">
      <c r="A20" s="66" t="s">
        <v>171</v>
      </c>
      <c r="B20" s="21">
        <v>1017</v>
      </c>
      <c r="C20" s="67" t="s">
        <v>146</v>
      </c>
      <c r="D20" s="23">
        <v>705952606.16999996</v>
      </c>
      <c r="E20" s="22">
        <v>269597458.67000002</v>
      </c>
      <c r="F20" s="22">
        <v>190002580.58999997</v>
      </c>
      <c r="G20" s="22">
        <v>246352566.91</v>
      </c>
      <c r="H20" s="22">
        <v>-138816.85999999946</v>
      </c>
      <c r="I20" s="22">
        <v>84982880.789999992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15296854.060000001</v>
      </c>
      <c r="P20" s="22">
        <v>0</v>
      </c>
      <c r="Q20" s="22">
        <v>4331432.7799999993</v>
      </c>
      <c r="R20" s="22">
        <v>0</v>
      </c>
      <c r="S20" s="22">
        <v>0</v>
      </c>
      <c r="T20" s="22">
        <v>235667549.19</v>
      </c>
      <c r="U20" s="22">
        <v>74998.95</v>
      </c>
      <c r="V20" s="22">
        <v>52114012.879999995</v>
      </c>
      <c r="W20" s="22">
        <v>222221560.49000001</v>
      </c>
      <c r="X20" s="22">
        <v>38213.25</v>
      </c>
      <c r="Y20" s="22">
        <v>16269748.280000001</v>
      </c>
      <c r="Z20" s="22">
        <v>15997225.32</v>
      </c>
      <c r="AA20" s="22">
        <v>0</v>
      </c>
      <c r="AB20" s="22">
        <v>0</v>
      </c>
      <c r="AC20" s="22">
        <v>6459277.8499999996</v>
      </c>
      <c r="AD20" s="22">
        <v>70175332.840000004</v>
      </c>
      <c r="AE20" s="22">
        <v>0</v>
      </c>
      <c r="AF20" s="22">
        <v>1116389.6600000001</v>
      </c>
      <c r="AG20" s="22">
        <v>0</v>
      </c>
      <c r="AH20" s="22">
        <v>0</v>
      </c>
      <c r="AI20" s="22">
        <v>0</v>
      </c>
      <c r="AJ20" s="22">
        <v>13565</v>
      </c>
      <c r="AK20" s="22">
        <v>0</v>
      </c>
      <c r="AL20" s="22">
        <v>0</v>
      </c>
      <c r="AM20" s="22">
        <v>-41018.68</v>
      </c>
      <c r="AN20" s="22">
        <v>10481.5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143469434.53999999</v>
      </c>
      <c r="BE20" s="22">
        <v>0</v>
      </c>
      <c r="BF20" s="22">
        <v>0</v>
      </c>
      <c r="BG20" s="22">
        <v>0</v>
      </c>
      <c r="BH20" s="22">
        <v>0</v>
      </c>
      <c r="BI20" s="22">
        <v>-235200</v>
      </c>
      <c r="BJ20" s="22">
        <v>0</v>
      </c>
      <c r="BK20" s="22">
        <v>0</v>
      </c>
      <c r="BL20" s="22">
        <v>0</v>
      </c>
      <c r="BM20" s="22">
        <v>341191.31</v>
      </c>
      <c r="BN20" s="22">
        <v>9734784.1899999976</v>
      </c>
      <c r="BO20" s="22">
        <v>0</v>
      </c>
      <c r="BP20" s="22">
        <v>-21086038.219999954</v>
      </c>
      <c r="BQ20" s="22">
        <v>706079.72</v>
      </c>
      <c r="BR20" s="22">
        <v>11197715.01</v>
      </c>
      <c r="BS20" s="22">
        <v>17516858.799999997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32854626.039999999</v>
      </c>
      <c r="CB20" s="22">
        <v>3986490.99</v>
      </c>
      <c r="CC20" s="22">
        <v>16236302.710000001</v>
      </c>
      <c r="CD20" s="22">
        <v>0</v>
      </c>
      <c r="CE20" s="22">
        <v>0</v>
      </c>
      <c r="CF20" s="22">
        <v>1447552.15</v>
      </c>
      <c r="CG20" s="22">
        <v>0</v>
      </c>
      <c r="CH20" s="22">
        <v>145843.95000000001</v>
      </c>
      <c r="CI20" s="23">
        <v>75192012.800000012</v>
      </c>
      <c r="CJ20" s="22">
        <v>7787363.2000000002</v>
      </c>
      <c r="CK20" s="22">
        <v>0</v>
      </c>
      <c r="CL20" s="23">
        <v>31127618.5</v>
      </c>
      <c r="CM20" s="22">
        <v>11349648.469999999</v>
      </c>
      <c r="CN20" s="22">
        <v>19777970.030000001</v>
      </c>
      <c r="CO20" s="23">
        <v>36277031.100000001</v>
      </c>
      <c r="CP20" s="22">
        <v>10496073.41</v>
      </c>
      <c r="CQ20" s="22">
        <v>25780957.690000001</v>
      </c>
      <c r="CR20" s="22">
        <v>4539598.7300000004</v>
      </c>
      <c r="CS20" s="22">
        <v>0</v>
      </c>
      <c r="CT20" s="22">
        <v>0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3">
        <v>0</v>
      </c>
      <c r="DC20" s="22">
        <v>0</v>
      </c>
      <c r="DD20" s="22">
        <v>0</v>
      </c>
      <c r="DE20" s="23">
        <v>0</v>
      </c>
      <c r="DF20" s="22">
        <v>0</v>
      </c>
      <c r="DG20" s="22">
        <v>0</v>
      </c>
      <c r="DH20" s="23">
        <v>0</v>
      </c>
      <c r="DI20" s="22">
        <v>0</v>
      </c>
      <c r="DJ20" s="22">
        <v>0</v>
      </c>
      <c r="DK20" s="22">
        <v>0</v>
      </c>
      <c r="DL20" s="22">
        <v>1726589546.1899998</v>
      </c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 ht="12.75" customHeight="1" x14ac:dyDescent="0.2">
      <c r="A21" s="66" t="s">
        <v>173</v>
      </c>
      <c r="B21" s="21">
        <v>1018</v>
      </c>
      <c r="C21" s="67" t="s">
        <v>146</v>
      </c>
      <c r="D21" s="23">
        <v>12881.18</v>
      </c>
      <c r="E21" s="22">
        <v>12881.18</v>
      </c>
      <c r="F21" s="22">
        <v>0</v>
      </c>
      <c r="G21" s="22">
        <v>0</v>
      </c>
      <c r="H21" s="22">
        <v>0</v>
      </c>
      <c r="I21" s="22">
        <v>8635.19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1188</v>
      </c>
      <c r="W21" s="22">
        <v>14431.3</v>
      </c>
      <c r="X21" s="22">
        <v>0</v>
      </c>
      <c r="Y21" s="22">
        <v>0</v>
      </c>
      <c r="Z21" s="22">
        <v>43.9</v>
      </c>
      <c r="AA21" s="22">
        <v>0</v>
      </c>
      <c r="AB21" s="22">
        <v>0</v>
      </c>
      <c r="AC21" s="22">
        <v>28.41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5.69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76.22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27.57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v>0</v>
      </c>
      <c r="CJ21" s="22">
        <v>0</v>
      </c>
      <c r="CK21" s="22">
        <v>0</v>
      </c>
      <c r="CL21" s="23">
        <v>0</v>
      </c>
      <c r="CM21" s="22">
        <v>0</v>
      </c>
      <c r="CN21" s="22">
        <v>0</v>
      </c>
      <c r="CO21" s="23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3">
        <v>0</v>
      </c>
      <c r="DC21" s="22">
        <v>0</v>
      </c>
      <c r="DD21" s="22">
        <v>0</v>
      </c>
      <c r="DE21" s="23">
        <v>0</v>
      </c>
      <c r="DF21" s="22">
        <v>0</v>
      </c>
      <c r="DG21" s="22">
        <v>0</v>
      </c>
      <c r="DH21" s="23">
        <v>0</v>
      </c>
      <c r="DI21" s="22">
        <v>0</v>
      </c>
      <c r="DJ21" s="22">
        <v>0</v>
      </c>
      <c r="DK21" s="22">
        <v>0</v>
      </c>
      <c r="DL21" s="22">
        <v>37317.460000000006</v>
      </c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 ht="12.75" customHeight="1" x14ac:dyDescent="0.2">
      <c r="A22" s="66" t="s">
        <v>175</v>
      </c>
      <c r="B22" s="21">
        <v>1020</v>
      </c>
      <c r="C22" s="67" t="s">
        <v>146</v>
      </c>
      <c r="D22" s="23">
        <v>1194443215.6399999</v>
      </c>
      <c r="E22" s="22">
        <v>715592552.52999997</v>
      </c>
      <c r="F22" s="22">
        <v>373332288.75</v>
      </c>
      <c r="G22" s="22">
        <v>105518374.36</v>
      </c>
      <c r="H22" s="22">
        <v>3654185.83</v>
      </c>
      <c r="I22" s="22">
        <v>288575840.44999999</v>
      </c>
      <c r="J22" s="22">
        <v>-7343.18</v>
      </c>
      <c r="K22" s="22">
        <v>85750</v>
      </c>
      <c r="L22" s="22">
        <v>0</v>
      </c>
      <c r="M22" s="22">
        <v>0</v>
      </c>
      <c r="N22" s="22">
        <v>3765755.29</v>
      </c>
      <c r="O22" s="22">
        <v>30738882.43</v>
      </c>
      <c r="P22" s="22">
        <v>0</v>
      </c>
      <c r="Q22" s="22">
        <v>59612910.789999999</v>
      </c>
      <c r="R22" s="22">
        <v>0</v>
      </c>
      <c r="S22" s="22">
        <v>0</v>
      </c>
      <c r="T22" s="22">
        <v>225360536.55000001</v>
      </c>
      <c r="U22" s="22">
        <v>151706.85</v>
      </c>
      <c r="V22" s="22">
        <v>21153538.190000001</v>
      </c>
      <c r="W22" s="22">
        <v>734505060.42999995</v>
      </c>
      <c r="X22" s="22">
        <v>40600.800000000003</v>
      </c>
      <c r="Y22" s="22">
        <v>32675700.780000001</v>
      </c>
      <c r="Z22" s="22">
        <v>68361103.700000003</v>
      </c>
      <c r="AA22" s="22">
        <v>0</v>
      </c>
      <c r="AB22" s="22">
        <v>0</v>
      </c>
      <c r="AC22" s="22">
        <v>13743.81</v>
      </c>
      <c r="AD22" s="22">
        <v>69168416.459999993</v>
      </c>
      <c r="AE22" s="22">
        <v>0</v>
      </c>
      <c r="AF22" s="22">
        <v>257272.79</v>
      </c>
      <c r="AG22" s="22">
        <v>422964848.45999998</v>
      </c>
      <c r="AH22" s="22">
        <v>597306001.23000002</v>
      </c>
      <c r="AI22" s="22">
        <v>2657108.7400000002</v>
      </c>
      <c r="AJ22" s="22">
        <v>953554.95</v>
      </c>
      <c r="AK22" s="22">
        <v>15922.67</v>
      </c>
      <c r="AL22" s="22">
        <v>0</v>
      </c>
      <c r="AM22" s="22">
        <v>3456238.84</v>
      </c>
      <c r="AN22" s="22">
        <v>12500</v>
      </c>
      <c r="AO22" s="22">
        <v>0</v>
      </c>
      <c r="AP22" s="22">
        <v>3708386.07</v>
      </c>
      <c r="AQ22" s="22">
        <v>0</v>
      </c>
      <c r="AR22" s="22">
        <v>0</v>
      </c>
      <c r="AS22" s="22">
        <v>0</v>
      </c>
      <c r="AT22" s="22">
        <v>895242070.5</v>
      </c>
      <c r="AU22" s="22">
        <v>190044452.50999999</v>
      </c>
      <c r="AV22" s="22">
        <v>0</v>
      </c>
      <c r="AW22" s="22">
        <v>0</v>
      </c>
      <c r="AX22" s="22">
        <v>4777.16</v>
      </c>
      <c r="AY22" s="22">
        <v>0</v>
      </c>
      <c r="AZ22" s="22">
        <v>0</v>
      </c>
      <c r="BA22" s="22">
        <v>0</v>
      </c>
      <c r="BB22" s="22">
        <v>0</v>
      </c>
      <c r="BC22" s="22">
        <v>1073503.42</v>
      </c>
      <c r="BD22" s="22">
        <v>710754633.40999997</v>
      </c>
      <c r="BE22" s="22">
        <v>0</v>
      </c>
      <c r="BF22" s="22">
        <v>0</v>
      </c>
      <c r="BG22" s="22">
        <v>0</v>
      </c>
      <c r="BH22" s="22">
        <v>255295.63</v>
      </c>
      <c r="BI22" s="22">
        <v>7201165.5300000012</v>
      </c>
      <c r="BJ22" s="22">
        <v>0</v>
      </c>
      <c r="BK22" s="22">
        <v>0</v>
      </c>
      <c r="BL22" s="22">
        <v>4797218.99</v>
      </c>
      <c r="BM22" s="22">
        <v>0</v>
      </c>
      <c r="BN22" s="22">
        <v>21026120.850000001</v>
      </c>
      <c r="BO22" s="22">
        <v>0</v>
      </c>
      <c r="BP22" s="22">
        <v>56717105.200000003</v>
      </c>
      <c r="BQ22" s="22">
        <v>4919147.5999999996</v>
      </c>
      <c r="BR22" s="22">
        <v>294982591.19999999</v>
      </c>
      <c r="BS22" s="22">
        <v>50154792.25</v>
      </c>
      <c r="BT22" s="22">
        <v>0</v>
      </c>
      <c r="BU22" s="22">
        <v>0</v>
      </c>
      <c r="BV22" s="22">
        <v>0</v>
      </c>
      <c r="BW22" s="22">
        <v>8282692.9299999997</v>
      </c>
      <c r="BX22" s="22">
        <v>0</v>
      </c>
      <c r="BY22" s="22">
        <v>0</v>
      </c>
      <c r="BZ22" s="22">
        <v>241323865.5</v>
      </c>
      <c r="CA22" s="22">
        <v>4043946983.1900001</v>
      </c>
      <c r="CB22" s="22">
        <v>32209909.030000001</v>
      </c>
      <c r="CC22" s="22">
        <v>1769873085.5799999</v>
      </c>
      <c r="CD22" s="22">
        <v>0</v>
      </c>
      <c r="CE22" s="22">
        <v>0</v>
      </c>
      <c r="CF22" s="22">
        <v>22643029.91</v>
      </c>
      <c r="CG22" s="22">
        <v>282592872.86000001</v>
      </c>
      <c r="CH22" s="22">
        <v>602807.18999999994</v>
      </c>
      <c r="CI22" s="23">
        <v>346465746.78999996</v>
      </c>
      <c r="CJ22" s="22">
        <v>5368626.26</v>
      </c>
      <c r="CK22" s="22">
        <v>0</v>
      </c>
      <c r="CL22" s="23">
        <v>138195861.66</v>
      </c>
      <c r="CM22" s="22">
        <v>-14696.51</v>
      </c>
      <c r="CN22" s="22">
        <v>138210558.16999999</v>
      </c>
      <c r="CO22" s="23">
        <v>202901258.87</v>
      </c>
      <c r="CP22" s="22">
        <v>4392299.25</v>
      </c>
      <c r="CQ22" s="22">
        <v>198508959.62</v>
      </c>
      <c r="CR22" s="22">
        <v>4763054.24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0</v>
      </c>
      <c r="CY22" s="22">
        <v>0</v>
      </c>
      <c r="CZ22" s="22">
        <v>0</v>
      </c>
      <c r="DA22" s="22">
        <v>0</v>
      </c>
      <c r="DB22" s="23">
        <v>0</v>
      </c>
      <c r="DC22" s="22">
        <v>0</v>
      </c>
      <c r="DD22" s="22">
        <v>0</v>
      </c>
      <c r="DE22" s="23">
        <v>0</v>
      </c>
      <c r="DF22" s="22">
        <v>0</v>
      </c>
      <c r="DG22" s="22">
        <v>0</v>
      </c>
      <c r="DH22" s="23">
        <v>0</v>
      </c>
      <c r="DI22" s="22">
        <v>0</v>
      </c>
      <c r="DJ22" s="22">
        <v>0</v>
      </c>
      <c r="DK22" s="22">
        <v>0</v>
      </c>
      <c r="DL22" s="22">
        <v>12753508360.040003</v>
      </c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 ht="12.75" customHeight="1" x14ac:dyDescent="0.2">
      <c r="A23" s="66" t="s">
        <v>177</v>
      </c>
      <c r="B23" s="21">
        <v>1022</v>
      </c>
      <c r="C23" s="67" t="s">
        <v>146</v>
      </c>
      <c r="D23" s="23">
        <v>5646368.120000001</v>
      </c>
      <c r="E23" s="22">
        <v>1879698.7300000007</v>
      </c>
      <c r="F23" s="22">
        <v>2256377.7200000007</v>
      </c>
      <c r="G23" s="22">
        <v>1510291.6700000002</v>
      </c>
      <c r="H23" s="22">
        <v>0</v>
      </c>
      <c r="I23" s="22">
        <v>684591.54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6007109.8099999996</v>
      </c>
      <c r="P23" s="22">
        <v>0</v>
      </c>
      <c r="Q23" s="22">
        <v>477471.60000000003</v>
      </c>
      <c r="R23" s="22">
        <v>0</v>
      </c>
      <c r="S23" s="22">
        <v>0</v>
      </c>
      <c r="T23" s="22">
        <v>8404991.2300000023</v>
      </c>
      <c r="U23" s="22">
        <v>9943.27</v>
      </c>
      <c r="V23" s="22">
        <v>2582799.9300000006</v>
      </c>
      <c r="W23" s="22">
        <v>2906421.7799999989</v>
      </c>
      <c r="X23" s="22">
        <v>0</v>
      </c>
      <c r="Y23" s="22">
        <v>1853736.08</v>
      </c>
      <c r="Z23" s="22">
        <v>765156.1</v>
      </c>
      <c r="AA23" s="22">
        <v>0</v>
      </c>
      <c r="AB23" s="22">
        <v>0</v>
      </c>
      <c r="AC23" s="22">
        <v>0</v>
      </c>
      <c r="AD23" s="22">
        <v>231504.32</v>
      </c>
      <c r="AE23" s="22">
        <v>0</v>
      </c>
      <c r="AF23" s="22">
        <v>310346.44</v>
      </c>
      <c r="AG23" s="22">
        <v>0</v>
      </c>
      <c r="AH23" s="22">
        <v>0</v>
      </c>
      <c r="AI23" s="22">
        <v>0</v>
      </c>
      <c r="AJ23" s="22">
        <v>0</v>
      </c>
      <c r="AK23" s="22">
        <v>8131.62</v>
      </c>
      <c r="AL23" s="22">
        <v>0</v>
      </c>
      <c r="AM23" s="22">
        <v>347.13</v>
      </c>
      <c r="AN23" s="22">
        <v>0</v>
      </c>
      <c r="AO23" s="22">
        <v>0</v>
      </c>
      <c r="AP23" s="22">
        <v>284764.99000000005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1224968.3299999996</v>
      </c>
      <c r="BE23" s="22">
        <v>-1275.21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1752167.54</v>
      </c>
      <c r="BO23" s="22">
        <v>0</v>
      </c>
      <c r="BP23" s="22">
        <v>352918.86</v>
      </c>
      <c r="BQ23" s="22">
        <v>0</v>
      </c>
      <c r="BR23" s="22">
        <v>114904.73999999999</v>
      </c>
      <c r="BS23" s="22">
        <v>1244904.42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v>140710</v>
      </c>
      <c r="CJ23" s="22">
        <v>0</v>
      </c>
      <c r="CK23" s="22">
        <v>0</v>
      </c>
      <c r="CL23" s="23">
        <v>140710</v>
      </c>
      <c r="CM23" s="22">
        <v>0</v>
      </c>
      <c r="CN23" s="22">
        <v>140710</v>
      </c>
      <c r="CO23" s="23">
        <v>0</v>
      </c>
      <c r="CP23" s="22">
        <v>0</v>
      </c>
      <c r="CQ23" s="22">
        <v>0</v>
      </c>
      <c r="CR23" s="22">
        <v>21772.58</v>
      </c>
      <c r="CS23" s="22">
        <v>0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3">
        <v>0</v>
      </c>
      <c r="DC23" s="22">
        <v>0</v>
      </c>
      <c r="DD23" s="22">
        <v>0</v>
      </c>
      <c r="DE23" s="23">
        <v>0</v>
      </c>
      <c r="DF23" s="22">
        <v>0</v>
      </c>
      <c r="DG23" s="22">
        <v>0</v>
      </c>
      <c r="DH23" s="23">
        <v>0</v>
      </c>
      <c r="DI23" s="22">
        <v>0</v>
      </c>
      <c r="DJ23" s="22">
        <v>0</v>
      </c>
      <c r="DK23" s="22">
        <v>0</v>
      </c>
      <c r="DL23" s="22">
        <v>35024755.219999999</v>
      </c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 ht="12.75" customHeight="1" x14ac:dyDescent="0.2">
      <c r="A24" s="66" t="s">
        <v>179</v>
      </c>
      <c r="B24" s="21">
        <v>1025</v>
      </c>
      <c r="C24" s="67" t="s">
        <v>146</v>
      </c>
      <c r="D24" s="23">
        <v>47970257.649999961</v>
      </c>
      <c r="E24" s="22">
        <v>7889202.1599999601</v>
      </c>
      <c r="F24" s="22">
        <v>28282553.489999998</v>
      </c>
      <c r="G24" s="22">
        <v>11798502</v>
      </c>
      <c r="H24" s="22">
        <v>407434.56</v>
      </c>
      <c r="I24" s="22">
        <v>12629152.029999999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-363778.74</v>
      </c>
      <c r="P24" s="22">
        <v>0</v>
      </c>
      <c r="Q24" s="22">
        <v>57324.06</v>
      </c>
      <c r="R24" s="22">
        <v>0</v>
      </c>
      <c r="S24" s="22">
        <v>0</v>
      </c>
      <c r="T24" s="22">
        <v>35581875.140001103</v>
      </c>
      <c r="U24" s="22">
        <v>3839.58</v>
      </c>
      <c r="V24" s="22">
        <v>22104389.289999999</v>
      </c>
      <c r="W24" s="22">
        <v>15735094.99</v>
      </c>
      <c r="X24" s="22">
        <v>0</v>
      </c>
      <c r="Y24" s="22">
        <v>340211.94</v>
      </c>
      <c r="Z24" s="22">
        <v>5087295.16</v>
      </c>
      <c r="AA24" s="22">
        <v>0</v>
      </c>
      <c r="AB24" s="22">
        <v>0</v>
      </c>
      <c r="AC24" s="22">
        <v>119821.429999992</v>
      </c>
      <c r="AD24" s="22">
        <v>263557.45</v>
      </c>
      <c r="AE24" s="22">
        <v>0</v>
      </c>
      <c r="AF24" s="22">
        <v>88020</v>
      </c>
      <c r="AG24" s="22">
        <v>0</v>
      </c>
      <c r="AH24" s="22">
        <v>0</v>
      </c>
      <c r="AI24" s="22">
        <v>0</v>
      </c>
      <c r="AJ24" s="22">
        <v>4820</v>
      </c>
      <c r="AK24" s="22">
        <v>0</v>
      </c>
      <c r="AL24" s="22">
        <v>0</v>
      </c>
      <c r="AM24" s="22">
        <v>41998.34</v>
      </c>
      <c r="AN24" s="22">
        <v>0</v>
      </c>
      <c r="AO24" s="22">
        <v>0</v>
      </c>
      <c r="AP24" s="22">
        <v>20182.810000000001</v>
      </c>
      <c r="AQ24" s="22">
        <v>0</v>
      </c>
      <c r="AR24" s="22">
        <v>0</v>
      </c>
      <c r="AS24" s="22">
        <v>0</v>
      </c>
      <c r="AT24" s="22">
        <v>44045204.859999999</v>
      </c>
      <c r="AU24" s="22">
        <v>127326.7</v>
      </c>
      <c r="AV24" s="22">
        <v>126953.56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14603717.1099994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2691914.16000003</v>
      </c>
      <c r="BO24" s="22">
        <v>0</v>
      </c>
      <c r="BP24" s="22">
        <v>35905917.919999801</v>
      </c>
      <c r="BQ24" s="22">
        <v>0</v>
      </c>
      <c r="BR24" s="22">
        <v>3914426.15</v>
      </c>
      <c r="BS24" s="22">
        <v>2397594.4099999899</v>
      </c>
      <c r="BT24" s="22">
        <v>0</v>
      </c>
      <c r="BU24" s="22">
        <v>0</v>
      </c>
      <c r="BV24" s="22">
        <v>0</v>
      </c>
      <c r="BW24" s="22">
        <v>41851.72</v>
      </c>
      <c r="BX24" s="22">
        <v>0</v>
      </c>
      <c r="BY24" s="22">
        <v>0</v>
      </c>
      <c r="BZ24" s="22">
        <v>2084394.19</v>
      </c>
      <c r="CA24" s="22">
        <v>47963789.710000098</v>
      </c>
      <c r="CB24" s="22">
        <v>0</v>
      </c>
      <c r="CC24" s="22">
        <v>32002711.649999999</v>
      </c>
      <c r="CD24" s="22">
        <v>0</v>
      </c>
      <c r="CE24" s="22">
        <v>0</v>
      </c>
      <c r="CF24" s="22">
        <v>381498.29</v>
      </c>
      <c r="CG24" s="22">
        <v>2441857.23</v>
      </c>
      <c r="CH24" s="22">
        <v>7116</v>
      </c>
      <c r="CI24" s="23">
        <v>0</v>
      </c>
      <c r="CJ24" s="22">
        <v>0</v>
      </c>
      <c r="CK24" s="22">
        <v>0</v>
      </c>
      <c r="CL24" s="23">
        <v>0</v>
      </c>
      <c r="CM24" s="22">
        <v>0</v>
      </c>
      <c r="CN24" s="22">
        <v>0</v>
      </c>
      <c r="CO24" s="23">
        <v>0</v>
      </c>
      <c r="CP24" s="22">
        <v>0</v>
      </c>
      <c r="CQ24" s="22">
        <v>0</v>
      </c>
      <c r="CR24" s="22">
        <v>21117.21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3">
        <v>0</v>
      </c>
      <c r="DC24" s="22">
        <v>0</v>
      </c>
      <c r="DD24" s="22">
        <v>0</v>
      </c>
      <c r="DE24" s="23">
        <v>0</v>
      </c>
      <c r="DF24" s="22">
        <v>0</v>
      </c>
      <c r="DG24" s="22">
        <v>0</v>
      </c>
      <c r="DH24" s="23">
        <v>0</v>
      </c>
      <c r="DI24" s="22">
        <v>0</v>
      </c>
      <c r="DJ24" s="22">
        <v>0</v>
      </c>
      <c r="DK24" s="22">
        <v>0</v>
      </c>
      <c r="DL24" s="22">
        <v>328848886.5600003</v>
      </c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 ht="12.75" customHeight="1" x14ac:dyDescent="0.2">
      <c r="A25" s="66" t="s">
        <v>181</v>
      </c>
      <c r="B25" s="21">
        <v>1027</v>
      </c>
      <c r="C25" s="67" t="s">
        <v>146</v>
      </c>
      <c r="D25" s="23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3">
        <v>0</v>
      </c>
      <c r="CJ25" s="22">
        <v>0</v>
      </c>
      <c r="CK25" s="22">
        <v>0</v>
      </c>
      <c r="CL25" s="23">
        <v>0</v>
      </c>
      <c r="CM25" s="22">
        <v>0</v>
      </c>
      <c r="CN25" s="22">
        <v>0</v>
      </c>
      <c r="CO25" s="23">
        <v>0</v>
      </c>
      <c r="CP25" s="22">
        <v>0</v>
      </c>
      <c r="CQ25" s="22">
        <v>0</v>
      </c>
      <c r="CR25" s="22">
        <v>0</v>
      </c>
      <c r="CS25" s="22">
        <v>0</v>
      </c>
      <c r="CT25" s="22">
        <v>0</v>
      </c>
      <c r="CU25" s="22">
        <v>0</v>
      </c>
      <c r="CV25" s="22">
        <v>0</v>
      </c>
      <c r="CW25" s="22">
        <v>0</v>
      </c>
      <c r="CX25" s="22">
        <v>0</v>
      </c>
      <c r="CY25" s="22">
        <v>0</v>
      </c>
      <c r="CZ25" s="22">
        <v>0</v>
      </c>
      <c r="DA25" s="22">
        <v>0</v>
      </c>
      <c r="DB25" s="23">
        <v>0</v>
      </c>
      <c r="DC25" s="22">
        <v>0</v>
      </c>
      <c r="DD25" s="22">
        <v>0</v>
      </c>
      <c r="DE25" s="23">
        <v>0</v>
      </c>
      <c r="DF25" s="22">
        <v>0</v>
      </c>
      <c r="DG25" s="22">
        <v>0</v>
      </c>
      <c r="DH25" s="23">
        <v>0</v>
      </c>
      <c r="DI25" s="22">
        <v>0</v>
      </c>
      <c r="DJ25" s="22">
        <v>0</v>
      </c>
      <c r="DK25" s="22">
        <v>0</v>
      </c>
      <c r="DL25" s="22">
        <v>0</v>
      </c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 ht="12.75" customHeight="1" x14ac:dyDescent="0.2">
      <c r="A26" s="66" t="s">
        <v>183</v>
      </c>
      <c r="B26" s="21">
        <v>1028</v>
      </c>
      <c r="C26" s="67" t="s">
        <v>146</v>
      </c>
      <c r="D26" s="23">
        <v>472811.652</v>
      </c>
      <c r="E26" s="22">
        <v>269813.62099999998</v>
      </c>
      <c r="F26" s="22">
        <v>202998.03100000002</v>
      </c>
      <c r="G26" s="22">
        <v>0</v>
      </c>
      <c r="H26" s="22">
        <v>0</v>
      </c>
      <c r="I26" s="22">
        <v>75651.789000000004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41613.701999999997</v>
      </c>
      <c r="P26" s="22">
        <v>0</v>
      </c>
      <c r="Q26" s="22">
        <v>0</v>
      </c>
      <c r="R26" s="22">
        <v>0</v>
      </c>
      <c r="S26" s="22">
        <v>0</v>
      </c>
      <c r="T26" s="22">
        <v>176403.50699999998</v>
      </c>
      <c r="U26" s="22">
        <v>0</v>
      </c>
      <c r="V26" s="22">
        <v>24060.569</v>
      </c>
      <c r="W26" s="22">
        <v>46834.360999999997</v>
      </c>
      <c r="X26" s="22">
        <v>0</v>
      </c>
      <c r="Y26" s="22">
        <v>53730.794999999998</v>
      </c>
      <c r="Z26" s="22">
        <v>9698.514000000001</v>
      </c>
      <c r="AA26" s="22">
        <v>0</v>
      </c>
      <c r="AB26" s="22">
        <v>0</v>
      </c>
      <c r="AC26" s="22">
        <v>1820.58</v>
      </c>
      <c r="AD26" s="22">
        <v>296.75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7794.37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9895.24</v>
      </c>
      <c r="BO26" s="22">
        <v>0</v>
      </c>
      <c r="BP26" s="22">
        <v>2025</v>
      </c>
      <c r="BQ26" s="22">
        <v>0</v>
      </c>
      <c r="BR26" s="22">
        <v>362485.70899999997</v>
      </c>
      <c r="BS26" s="22">
        <v>218234.826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v>284150.05</v>
      </c>
      <c r="CJ26" s="22">
        <v>0</v>
      </c>
      <c r="CK26" s="22">
        <v>6698.25</v>
      </c>
      <c r="CL26" s="23">
        <v>153099.79</v>
      </c>
      <c r="CM26" s="22">
        <v>0</v>
      </c>
      <c r="CN26" s="22">
        <v>153099.79</v>
      </c>
      <c r="CO26" s="23">
        <v>124352.01</v>
      </c>
      <c r="CP26" s="22">
        <v>124352.01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3">
        <v>0</v>
      </c>
      <c r="DC26" s="22">
        <v>0</v>
      </c>
      <c r="DD26" s="22">
        <v>0</v>
      </c>
      <c r="DE26" s="23">
        <v>0</v>
      </c>
      <c r="DF26" s="22">
        <v>0</v>
      </c>
      <c r="DG26" s="22">
        <v>0</v>
      </c>
      <c r="DH26" s="23">
        <v>0</v>
      </c>
      <c r="DI26" s="22">
        <v>0</v>
      </c>
      <c r="DJ26" s="22">
        <v>0</v>
      </c>
      <c r="DK26" s="22">
        <v>0</v>
      </c>
      <c r="DL26" s="22">
        <v>1787507.4139999994</v>
      </c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 ht="12.75" customHeight="1" x14ac:dyDescent="0.2">
      <c r="A27" s="66" t="s">
        <v>185</v>
      </c>
      <c r="B27" s="21">
        <v>1030</v>
      </c>
      <c r="C27" s="67" t="s">
        <v>146</v>
      </c>
      <c r="D27" s="23">
        <v>49667739.440000117</v>
      </c>
      <c r="E27" s="22">
        <v>18433353.850000069</v>
      </c>
      <c r="F27" s="22">
        <v>15925899.700000055</v>
      </c>
      <c r="G27" s="22">
        <v>15308485.889999997</v>
      </c>
      <c r="H27" s="22">
        <v>523693.52</v>
      </c>
      <c r="I27" s="22">
        <v>25226095.279999979</v>
      </c>
      <c r="J27" s="22">
        <v>0</v>
      </c>
      <c r="K27" s="22">
        <v>148665.75</v>
      </c>
      <c r="L27" s="22">
        <v>0</v>
      </c>
      <c r="M27" s="22">
        <v>0</v>
      </c>
      <c r="N27" s="22">
        <v>0</v>
      </c>
      <c r="O27" s="22">
        <v>1757651.8899999992</v>
      </c>
      <c r="P27" s="22">
        <v>0</v>
      </c>
      <c r="Q27" s="22">
        <v>0</v>
      </c>
      <c r="R27" s="22">
        <v>0</v>
      </c>
      <c r="S27" s="22">
        <v>0</v>
      </c>
      <c r="T27" s="22">
        <v>44275440.910000458</v>
      </c>
      <c r="U27" s="22">
        <v>0</v>
      </c>
      <c r="V27" s="22">
        <v>14422436.590000018</v>
      </c>
      <c r="W27" s="22">
        <v>176027663.87999958</v>
      </c>
      <c r="X27" s="22">
        <v>0</v>
      </c>
      <c r="Y27" s="22">
        <v>30870103.890006427</v>
      </c>
      <c r="Z27" s="22">
        <v>27562862.640000056</v>
      </c>
      <c r="AA27" s="22">
        <v>0</v>
      </c>
      <c r="AB27" s="22">
        <v>0</v>
      </c>
      <c r="AC27" s="22">
        <v>143743.29000000074</v>
      </c>
      <c r="AD27" s="22">
        <v>4598484.349999994</v>
      </c>
      <c r="AE27" s="22">
        <v>0</v>
      </c>
      <c r="AF27" s="22">
        <v>27371.760000000002</v>
      </c>
      <c r="AG27" s="22">
        <v>0</v>
      </c>
      <c r="AH27" s="22">
        <v>0</v>
      </c>
      <c r="AI27" s="22">
        <v>0</v>
      </c>
      <c r="AJ27" s="22">
        <v>0</v>
      </c>
      <c r="AK27" s="22">
        <v>3600</v>
      </c>
      <c r="AL27" s="22">
        <v>0</v>
      </c>
      <c r="AM27" s="22">
        <v>4104194.7999999868</v>
      </c>
      <c r="AN27" s="22">
        <v>0</v>
      </c>
      <c r="AO27" s="22">
        <v>0</v>
      </c>
      <c r="AP27" s="22">
        <v>4592929.2199999942</v>
      </c>
      <c r="AQ27" s="22">
        <v>0</v>
      </c>
      <c r="AR27" s="22">
        <v>0</v>
      </c>
      <c r="AS27" s="22">
        <v>0</v>
      </c>
      <c r="AT27" s="22">
        <v>95983679.86999926</v>
      </c>
      <c r="AU27" s="22">
        <v>5677196.8900000006</v>
      </c>
      <c r="AV27" s="22">
        <v>545492.64000000036</v>
      </c>
      <c r="AW27" s="22">
        <v>0</v>
      </c>
      <c r="AX27" s="22">
        <v>545560.82000000007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130014498.88999993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8319555.1999998186</v>
      </c>
      <c r="BO27" s="22">
        <v>0</v>
      </c>
      <c r="BP27" s="22">
        <v>75202781.039999977</v>
      </c>
      <c r="BQ27" s="22">
        <v>342055.16999999993</v>
      </c>
      <c r="BR27" s="22">
        <v>10369339.310000001</v>
      </c>
      <c r="BS27" s="22">
        <v>52219001.109999999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5029568.33</v>
      </c>
      <c r="CB27" s="22">
        <v>0</v>
      </c>
      <c r="CC27" s="22">
        <v>1794763.5999999996</v>
      </c>
      <c r="CD27" s="22">
        <v>0</v>
      </c>
      <c r="CE27" s="22">
        <v>0</v>
      </c>
      <c r="CF27" s="22">
        <v>0</v>
      </c>
      <c r="CG27" s="22">
        <v>24112.68</v>
      </c>
      <c r="CH27" s="22">
        <v>73950</v>
      </c>
      <c r="CI27" s="23">
        <v>5223887.6700000009</v>
      </c>
      <c r="CJ27" s="22">
        <v>177322.75000000015</v>
      </c>
      <c r="CK27" s="22">
        <v>0</v>
      </c>
      <c r="CL27" s="23">
        <v>4871594.2600000007</v>
      </c>
      <c r="CM27" s="22">
        <v>0</v>
      </c>
      <c r="CN27" s="22">
        <v>4871594.2600000007</v>
      </c>
      <c r="CO27" s="23">
        <v>174970.65999999995</v>
      </c>
      <c r="CP27" s="22">
        <v>0</v>
      </c>
      <c r="CQ27" s="22">
        <v>174970.65999999995</v>
      </c>
      <c r="CR27" s="22">
        <v>171402.72999999998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3">
        <v>0</v>
      </c>
      <c r="DC27" s="22">
        <v>0</v>
      </c>
      <c r="DD27" s="22">
        <v>0</v>
      </c>
      <c r="DE27" s="23">
        <v>0</v>
      </c>
      <c r="DF27" s="22">
        <v>0</v>
      </c>
      <c r="DG27" s="22">
        <v>0</v>
      </c>
      <c r="DH27" s="23">
        <v>0</v>
      </c>
      <c r="DI27" s="22">
        <v>0</v>
      </c>
      <c r="DJ27" s="22">
        <v>0</v>
      </c>
      <c r="DK27" s="22">
        <v>0</v>
      </c>
      <c r="DL27" s="22">
        <v>775489523.16000545</v>
      </c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 ht="12.75" customHeight="1" x14ac:dyDescent="0.2">
      <c r="A28" s="66" t="s">
        <v>187</v>
      </c>
      <c r="B28" s="21">
        <v>1031</v>
      </c>
      <c r="C28" s="67" t="s">
        <v>146</v>
      </c>
      <c r="D28" s="23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v>0</v>
      </c>
      <c r="CJ28" s="22">
        <v>0</v>
      </c>
      <c r="CK28" s="22">
        <v>0</v>
      </c>
      <c r="CL28" s="23">
        <v>0</v>
      </c>
      <c r="CM28" s="22">
        <v>0</v>
      </c>
      <c r="CN28" s="22">
        <v>0</v>
      </c>
      <c r="CO28" s="23"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3">
        <v>0</v>
      </c>
      <c r="DC28" s="22">
        <v>0</v>
      </c>
      <c r="DD28" s="22">
        <v>0</v>
      </c>
      <c r="DE28" s="23">
        <v>0</v>
      </c>
      <c r="DF28" s="22">
        <v>0</v>
      </c>
      <c r="DG28" s="22">
        <v>0</v>
      </c>
      <c r="DH28" s="23">
        <v>0</v>
      </c>
      <c r="DI28" s="22">
        <v>0</v>
      </c>
      <c r="DJ28" s="22">
        <v>0</v>
      </c>
      <c r="DK28" s="22">
        <v>0</v>
      </c>
      <c r="DL28" s="22">
        <v>0</v>
      </c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 ht="12.75" customHeight="1" x14ac:dyDescent="0.2">
      <c r="A29" s="66" t="s">
        <v>189</v>
      </c>
      <c r="B29" s="21">
        <v>1032</v>
      </c>
      <c r="C29" s="67" t="s">
        <v>146</v>
      </c>
      <c r="D29" s="23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v>0</v>
      </c>
      <c r="CJ29" s="22">
        <v>0</v>
      </c>
      <c r="CK29" s="22">
        <v>0</v>
      </c>
      <c r="CL29" s="23">
        <v>0</v>
      </c>
      <c r="CM29" s="22">
        <v>0</v>
      </c>
      <c r="CN29" s="22">
        <v>0</v>
      </c>
      <c r="CO29" s="23">
        <v>0</v>
      </c>
      <c r="CP29" s="22">
        <v>0</v>
      </c>
      <c r="CQ29" s="22">
        <v>0</v>
      </c>
      <c r="CR29" s="22">
        <v>0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3">
        <v>0</v>
      </c>
      <c r="DC29" s="22">
        <v>0</v>
      </c>
      <c r="DD29" s="22">
        <v>0</v>
      </c>
      <c r="DE29" s="23">
        <v>0</v>
      </c>
      <c r="DF29" s="22">
        <v>0</v>
      </c>
      <c r="DG29" s="22">
        <v>0</v>
      </c>
      <c r="DH29" s="23">
        <v>0</v>
      </c>
      <c r="DI29" s="22">
        <v>0</v>
      </c>
      <c r="DJ29" s="22">
        <v>0</v>
      </c>
      <c r="DK29" s="22">
        <v>0</v>
      </c>
      <c r="DL29" s="22">
        <v>0</v>
      </c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 ht="12.75" customHeight="1" x14ac:dyDescent="0.2">
      <c r="A30" s="66" t="s">
        <v>191</v>
      </c>
      <c r="B30" s="21">
        <v>1034</v>
      </c>
      <c r="C30" s="67" t="s">
        <v>146</v>
      </c>
      <c r="D30" s="23">
        <v>5249524.9000000842</v>
      </c>
      <c r="E30" s="22">
        <v>2040350.1833333613</v>
      </c>
      <c r="F30" s="22">
        <v>1912676.3533333614</v>
      </c>
      <c r="G30" s="22">
        <v>1296498.3633333612</v>
      </c>
      <c r="H30" s="22">
        <v>351168.75</v>
      </c>
      <c r="I30" s="22">
        <v>1389699.110000002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129533.35999999999</v>
      </c>
      <c r="P30" s="22">
        <v>0</v>
      </c>
      <c r="Q30" s="22">
        <v>0</v>
      </c>
      <c r="R30" s="22">
        <v>0</v>
      </c>
      <c r="S30" s="22">
        <v>0</v>
      </c>
      <c r="T30" s="22">
        <v>2696507.1800000011</v>
      </c>
      <c r="U30" s="22">
        <v>0</v>
      </c>
      <c r="V30" s="22">
        <v>1590144.6200000013</v>
      </c>
      <c r="W30" s="22">
        <v>3881215.6799999997</v>
      </c>
      <c r="X30" s="22">
        <v>0</v>
      </c>
      <c r="Y30" s="22">
        <v>2051234.0600000126</v>
      </c>
      <c r="Z30" s="22">
        <v>6145871.1299998276</v>
      </c>
      <c r="AA30" s="22">
        <v>0</v>
      </c>
      <c r="AB30" s="22">
        <v>0</v>
      </c>
      <c r="AC30" s="22">
        <v>156580.95000000024</v>
      </c>
      <c r="AD30" s="22">
        <v>924156.41000003449</v>
      </c>
      <c r="AE30" s="22">
        <v>0</v>
      </c>
      <c r="AF30" s="22">
        <v>20000</v>
      </c>
      <c r="AG30" s="22">
        <v>0</v>
      </c>
      <c r="AH30" s="22">
        <v>0</v>
      </c>
      <c r="AI30" s="22">
        <v>0</v>
      </c>
      <c r="AJ30" s="22">
        <v>0</v>
      </c>
      <c r="AK30" s="22">
        <v>-9.14</v>
      </c>
      <c r="AL30" s="22">
        <v>0</v>
      </c>
      <c r="AM30" s="22">
        <v>0</v>
      </c>
      <c r="AN30" s="22">
        <v>0</v>
      </c>
      <c r="AO30" s="22">
        <v>0</v>
      </c>
      <c r="AP30" s="22">
        <v>5156079.699999663</v>
      </c>
      <c r="AQ30" s="22">
        <v>0</v>
      </c>
      <c r="AR30" s="22">
        <v>0</v>
      </c>
      <c r="AS30" s="22">
        <v>0</v>
      </c>
      <c r="AT30" s="22">
        <v>9418268.6100000069</v>
      </c>
      <c r="AU30" s="22">
        <v>1944316.0499999973</v>
      </c>
      <c r="AV30" s="22">
        <v>2348980.2799999947</v>
      </c>
      <c r="AW30" s="22">
        <v>0</v>
      </c>
      <c r="AX30" s="22">
        <v>397250.33999999834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39538984.669998415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3933676.6399997273</v>
      </c>
      <c r="BO30" s="22">
        <v>0</v>
      </c>
      <c r="BP30" s="22">
        <v>1692861.39</v>
      </c>
      <c r="BQ30" s="22">
        <v>945.54000000000008</v>
      </c>
      <c r="BR30" s="22">
        <v>1599536.86</v>
      </c>
      <c r="BS30" s="22">
        <v>-1672497.6700000006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26087253.009999961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v>-274646.82</v>
      </c>
      <c r="CJ30" s="22">
        <v>0</v>
      </c>
      <c r="CK30" s="22">
        <v>0</v>
      </c>
      <c r="CL30" s="23">
        <v>51568</v>
      </c>
      <c r="CM30" s="22">
        <v>0</v>
      </c>
      <c r="CN30" s="22">
        <v>51568</v>
      </c>
      <c r="CO30" s="23">
        <v>-326214.82</v>
      </c>
      <c r="CP30" s="22">
        <v>0</v>
      </c>
      <c r="CQ30" s="22">
        <v>-326214.82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3">
        <v>0</v>
      </c>
      <c r="DC30" s="22">
        <v>0</v>
      </c>
      <c r="DD30" s="22">
        <v>0</v>
      </c>
      <c r="DE30" s="23">
        <v>0</v>
      </c>
      <c r="DF30" s="22">
        <v>0</v>
      </c>
      <c r="DG30" s="22">
        <v>0</v>
      </c>
      <c r="DH30" s="23">
        <v>0</v>
      </c>
      <c r="DI30" s="22">
        <v>0</v>
      </c>
      <c r="DJ30" s="22">
        <v>0</v>
      </c>
      <c r="DK30" s="22">
        <v>0</v>
      </c>
      <c r="DL30" s="22">
        <v>114756635.60999773</v>
      </c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 ht="12.75" customHeight="1" x14ac:dyDescent="0.2">
      <c r="A31" s="66" t="s">
        <v>193</v>
      </c>
      <c r="B31" s="21">
        <v>1035</v>
      </c>
      <c r="C31" s="67" t="s">
        <v>146</v>
      </c>
      <c r="D31" s="23">
        <v>10251975.070751</v>
      </c>
      <c r="E31" s="22">
        <v>4971855.8000640003</v>
      </c>
      <c r="F31" s="22">
        <v>3539625.4294190002</v>
      </c>
      <c r="G31" s="22">
        <v>1740493.841268</v>
      </c>
      <c r="H31" s="22">
        <v>326685.98997900001</v>
      </c>
      <c r="I31" s="22">
        <v>9660588.0399999991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529932.60005400004</v>
      </c>
      <c r="P31" s="22">
        <v>0</v>
      </c>
      <c r="Q31" s="22">
        <v>307073.340203</v>
      </c>
      <c r="R31" s="22">
        <v>0</v>
      </c>
      <c r="S31" s="22">
        <v>0</v>
      </c>
      <c r="T31" s="22">
        <v>4662323.55</v>
      </c>
      <c r="U31" s="22">
        <v>0</v>
      </c>
      <c r="V31" s="22">
        <v>3888071.51</v>
      </c>
      <c r="W31" s="22">
        <v>6267295.29</v>
      </c>
      <c r="X31" s="22">
        <v>0</v>
      </c>
      <c r="Y31" s="22">
        <v>900719.46961000003</v>
      </c>
      <c r="Z31" s="22">
        <v>371271.37999300001</v>
      </c>
      <c r="AA31" s="22">
        <v>0</v>
      </c>
      <c r="AB31" s="22">
        <v>0</v>
      </c>
      <c r="AC31" s="22">
        <v>201632.86998700001</v>
      </c>
      <c r="AD31" s="22">
        <v>4570216.5406179996</v>
      </c>
      <c r="AE31" s="22">
        <v>0</v>
      </c>
      <c r="AF31" s="22">
        <v>95200.000004000001</v>
      </c>
      <c r="AG31" s="22">
        <v>0</v>
      </c>
      <c r="AH31" s="22">
        <v>0</v>
      </c>
      <c r="AI31" s="22">
        <v>0</v>
      </c>
      <c r="AJ31" s="22">
        <v>18377.5</v>
      </c>
      <c r="AK31" s="22">
        <v>109.049997</v>
      </c>
      <c r="AL31" s="22">
        <v>0</v>
      </c>
      <c r="AM31" s="22">
        <v>100</v>
      </c>
      <c r="AN31" s="22">
        <v>0</v>
      </c>
      <c r="AO31" s="22">
        <v>0</v>
      </c>
      <c r="AP31" s="22">
        <v>11395.229964</v>
      </c>
      <c r="AQ31" s="22">
        <v>0</v>
      </c>
      <c r="AR31" s="22">
        <v>0</v>
      </c>
      <c r="AS31" s="22">
        <v>0</v>
      </c>
      <c r="AT31" s="22">
        <v>22910776.046392001</v>
      </c>
      <c r="AU31" s="22">
        <v>1092388.2500450001</v>
      </c>
      <c r="AV31" s="22">
        <v>557647.17005199997</v>
      </c>
      <c r="AW31" s="22">
        <v>0</v>
      </c>
      <c r="AX31" s="22">
        <v>386803.400051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33808.75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121473.630093</v>
      </c>
      <c r="BM31" s="22">
        <v>0</v>
      </c>
      <c r="BN31" s="22">
        <v>5299147.4704080001</v>
      </c>
      <c r="BO31" s="22">
        <v>0</v>
      </c>
      <c r="BP31" s="22">
        <v>2274344.5899689998</v>
      </c>
      <c r="BQ31" s="22">
        <v>35804.000303000001</v>
      </c>
      <c r="BR31" s="22">
        <v>349612.90985699999</v>
      </c>
      <c r="BS31" s="22">
        <v>2034813.9707289999</v>
      </c>
      <c r="BT31" s="22">
        <v>0</v>
      </c>
      <c r="BU31" s="22">
        <v>0</v>
      </c>
      <c r="BV31" s="22">
        <v>27342.31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3142.86</v>
      </c>
      <c r="CI31" s="23">
        <v>134592.20000000001</v>
      </c>
      <c r="CJ31" s="22">
        <v>0</v>
      </c>
      <c r="CK31" s="22">
        <v>0</v>
      </c>
      <c r="CL31" s="23">
        <v>134592.20000000001</v>
      </c>
      <c r="CM31" s="22">
        <v>3650</v>
      </c>
      <c r="CN31" s="22">
        <v>130942.2</v>
      </c>
      <c r="CO31" s="23">
        <v>0</v>
      </c>
      <c r="CP31" s="22">
        <v>0</v>
      </c>
      <c r="CQ31" s="22">
        <v>0</v>
      </c>
      <c r="CR31" s="22">
        <v>199392.41005899999</v>
      </c>
      <c r="CS31" s="22">
        <v>0</v>
      </c>
      <c r="CT31" s="22">
        <v>0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3">
        <v>0</v>
      </c>
      <c r="DC31" s="22">
        <v>0</v>
      </c>
      <c r="DD31" s="22">
        <v>0</v>
      </c>
      <c r="DE31" s="23">
        <v>0</v>
      </c>
      <c r="DF31" s="22">
        <v>0</v>
      </c>
      <c r="DG31" s="22">
        <v>0</v>
      </c>
      <c r="DH31" s="23">
        <v>0</v>
      </c>
      <c r="DI31" s="22">
        <v>0</v>
      </c>
      <c r="DJ31" s="22">
        <v>0</v>
      </c>
      <c r="DK31" s="22">
        <v>0</v>
      </c>
      <c r="DL31" s="22">
        <v>77524057.399118021</v>
      </c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ht="12.75" customHeight="1" x14ac:dyDescent="0.2">
      <c r="A32" s="66" t="s">
        <v>195</v>
      </c>
      <c r="B32" s="21">
        <v>1036</v>
      </c>
      <c r="C32" s="67" t="s">
        <v>146</v>
      </c>
      <c r="D32" s="23">
        <v>2613929.9200000018</v>
      </c>
      <c r="E32" s="22">
        <v>100071.42</v>
      </c>
      <c r="F32" s="22">
        <v>274945.78999999998</v>
      </c>
      <c r="G32" s="22">
        <v>2238912.7100000018</v>
      </c>
      <c r="H32" s="22">
        <v>7807.65</v>
      </c>
      <c r="I32" s="22">
        <v>52115.34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557219.5199999999</v>
      </c>
      <c r="U32" s="22">
        <v>0</v>
      </c>
      <c r="V32" s="22">
        <v>134401.84999999998</v>
      </c>
      <c r="W32" s="22">
        <v>213697.95999999996</v>
      </c>
      <c r="X32" s="22">
        <v>0</v>
      </c>
      <c r="Y32" s="22">
        <v>69813.75</v>
      </c>
      <c r="Z32" s="22">
        <v>125053.06999999999</v>
      </c>
      <c r="AA32" s="22">
        <v>975</v>
      </c>
      <c r="AB32" s="22">
        <v>0</v>
      </c>
      <c r="AC32" s="22">
        <v>31716.129999999979</v>
      </c>
      <c r="AD32" s="22">
        <v>15793.12</v>
      </c>
      <c r="AE32" s="22">
        <v>0</v>
      </c>
      <c r="AF32" s="22">
        <v>2000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1350</v>
      </c>
      <c r="AQ32" s="22">
        <v>0</v>
      </c>
      <c r="AR32" s="22">
        <v>0</v>
      </c>
      <c r="AS32" s="22">
        <v>0</v>
      </c>
      <c r="AT32" s="22">
        <v>7627557.0000000028</v>
      </c>
      <c r="AU32" s="22">
        <v>318302.26</v>
      </c>
      <c r="AV32" s="22">
        <v>313300.53000000003</v>
      </c>
      <c r="AW32" s="22">
        <v>0</v>
      </c>
      <c r="AX32" s="22">
        <v>317824.20999999996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3481.05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10667.64</v>
      </c>
      <c r="BO32" s="22">
        <v>0</v>
      </c>
      <c r="BP32" s="22">
        <v>318364.81999999995</v>
      </c>
      <c r="BQ32" s="22">
        <v>0</v>
      </c>
      <c r="BR32" s="22">
        <v>26443.26</v>
      </c>
      <c r="BS32" s="22">
        <v>122771.81999999996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3">
        <v>239.41000000000011</v>
      </c>
      <c r="CJ32" s="22">
        <v>239.41000000000011</v>
      </c>
      <c r="CK32" s="22">
        <v>0</v>
      </c>
      <c r="CL32" s="23">
        <v>0</v>
      </c>
      <c r="CM32" s="22">
        <v>0</v>
      </c>
      <c r="CN32" s="22">
        <v>0</v>
      </c>
      <c r="CO32" s="23">
        <v>0</v>
      </c>
      <c r="CP32" s="22">
        <v>0</v>
      </c>
      <c r="CQ32" s="22">
        <v>0</v>
      </c>
      <c r="CR32" s="22">
        <v>4129.3500000000004</v>
      </c>
      <c r="CS32" s="22">
        <v>0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3">
        <v>0</v>
      </c>
      <c r="DC32" s="22">
        <v>0</v>
      </c>
      <c r="DD32" s="22">
        <v>0</v>
      </c>
      <c r="DE32" s="23">
        <v>0</v>
      </c>
      <c r="DF32" s="22">
        <v>0</v>
      </c>
      <c r="DG32" s="22">
        <v>0</v>
      </c>
      <c r="DH32" s="23">
        <v>0</v>
      </c>
      <c r="DI32" s="22">
        <v>0</v>
      </c>
      <c r="DJ32" s="22">
        <v>0</v>
      </c>
      <c r="DK32" s="22">
        <v>0</v>
      </c>
      <c r="DL32" s="22">
        <v>12888954.660000004</v>
      </c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25" ht="12.75" customHeight="1" x14ac:dyDescent="0.2">
      <c r="A33" s="66" t="s">
        <v>197</v>
      </c>
      <c r="B33" s="21">
        <v>1037</v>
      </c>
      <c r="C33" s="67" t="s">
        <v>146</v>
      </c>
      <c r="D33" s="23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v>0</v>
      </c>
      <c r="CJ33" s="22">
        <v>0</v>
      </c>
      <c r="CK33" s="22">
        <v>0</v>
      </c>
      <c r="CL33" s="23">
        <v>0</v>
      </c>
      <c r="CM33" s="22">
        <v>0</v>
      </c>
      <c r="CN33" s="22">
        <v>0</v>
      </c>
      <c r="CO33" s="23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3">
        <v>0</v>
      </c>
      <c r="DC33" s="22">
        <v>0</v>
      </c>
      <c r="DD33" s="22">
        <v>0</v>
      </c>
      <c r="DE33" s="23">
        <v>0</v>
      </c>
      <c r="DF33" s="22">
        <v>0</v>
      </c>
      <c r="DG33" s="22">
        <v>0</v>
      </c>
      <c r="DH33" s="23">
        <v>0</v>
      </c>
      <c r="DI33" s="22">
        <v>0</v>
      </c>
      <c r="DJ33" s="22">
        <v>0</v>
      </c>
      <c r="DK33" s="22">
        <v>0</v>
      </c>
      <c r="DL33" s="22">
        <v>0</v>
      </c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25" ht="12.75" customHeight="1" x14ac:dyDescent="0.2">
      <c r="A34" s="66" t="s">
        <v>199</v>
      </c>
      <c r="B34" s="21">
        <v>1038</v>
      </c>
      <c r="C34" s="67" t="s">
        <v>146</v>
      </c>
      <c r="D34" s="23">
        <v>64465.259999999958</v>
      </c>
      <c r="E34" s="22">
        <v>9201.7600654604594</v>
      </c>
      <c r="F34" s="22">
        <v>55263.499934539497</v>
      </c>
      <c r="G34" s="22">
        <v>0</v>
      </c>
      <c r="H34" s="22">
        <v>5.04</v>
      </c>
      <c r="I34" s="22">
        <v>83882.429999999993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8811.2481000000007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3750</v>
      </c>
      <c r="W34" s="22">
        <v>7594.46</v>
      </c>
      <c r="X34" s="22">
        <v>0</v>
      </c>
      <c r="Y34" s="22">
        <v>26370.92</v>
      </c>
      <c r="Z34" s="22">
        <v>24232.35</v>
      </c>
      <c r="AA34" s="22">
        <v>0</v>
      </c>
      <c r="AB34" s="22">
        <v>0</v>
      </c>
      <c r="AC34" s="22">
        <v>1526.71</v>
      </c>
      <c r="AD34" s="22">
        <v>820.3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432.12</v>
      </c>
      <c r="AQ34" s="22">
        <v>0</v>
      </c>
      <c r="AR34" s="22">
        <v>0</v>
      </c>
      <c r="AS34" s="22">
        <v>0</v>
      </c>
      <c r="AT34" s="22">
        <v>995085.46</v>
      </c>
      <c r="AU34" s="22">
        <v>9872.7999999999993</v>
      </c>
      <c r="AV34" s="22">
        <v>2952.83</v>
      </c>
      <c r="AW34" s="22">
        <v>0</v>
      </c>
      <c r="AX34" s="22">
        <v>2952.83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188212.16149999999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32408.91</v>
      </c>
      <c r="BQ34" s="22">
        <v>0</v>
      </c>
      <c r="BR34" s="22">
        <v>0</v>
      </c>
      <c r="BS34" s="22">
        <v>1359.52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v>0</v>
      </c>
      <c r="CJ34" s="22">
        <v>0</v>
      </c>
      <c r="CK34" s="22">
        <v>0</v>
      </c>
      <c r="CL34" s="23">
        <v>0</v>
      </c>
      <c r="CM34" s="22">
        <v>0</v>
      </c>
      <c r="CN34" s="22">
        <v>0</v>
      </c>
      <c r="CO34" s="23">
        <v>0</v>
      </c>
      <c r="CP34" s="22">
        <v>0</v>
      </c>
      <c r="CQ34" s="22">
        <v>0</v>
      </c>
      <c r="CR34" s="22">
        <v>5363.1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3">
        <v>0</v>
      </c>
      <c r="DC34" s="22">
        <v>0</v>
      </c>
      <c r="DD34" s="22">
        <v>0</v>
      </c>
      <c r="DE34" s="23">
        <v>0</v>
      </c>
      <c r="DF34" s="22">
        <v>0</v>
      </c>
      <c r="DG34" s="22">
        <v>0</v>
      </c>
      <c r="DH34" s="23">
        <v>0</v>
      </c>
      <c r="DI34" s="22">
        <v>0</v>
      </c>
      <c r="DJ34" s="22">
        <v>0</v>
      </c>
      <c r="DK34" s="22">
        <v>0</v>
      </c>
      <c r="DL34" s="22">
        <v>1460098.4495999999</v>
      </c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25" ht="12.75" customHeight="1" x14ac:dyDescent="0.2">
      <c r="A35" s="66" t="s">
        <v>201</v>
      </c>
      <c r="B35" s="21">
        <v>1039</v>
      </c>
      <c r="C35" s="67" t="s">
        <v>146</v>
      </c>
      <c r="D35" s="23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v>0</v>
      </c>
      <c r="CJ35" s="22">
        <v>0</v>
      </c>
      <c r="CK35" s="22">
        <v>0</v>
      </c>
      <c r="CL35" s="23">
        <v>0</v>
      </c>
      <c r="CM35" s="22">
        <v>0</v>
      </c>
      <c r="CN35" s="22">
        <v>0</v>
      </c>
      <c r="CO35" s="23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3">
        <v>0</v>
      </c>
      <c r="DC35" s="22">
        <v>0</v>
      </c>
      <c r="DD35" s="22">
        <v>0</v>
      </c>
      <c r="DE35" s="23">
        <v>0</v>
      </c>
      <c r="DF35" s="22">
        <v>0</v>
      </c>
      <c r="DG35" s="22">
        <v>0</v>
      </c>
      <c r="DH35" s="23">
        <v>0</v>
      </c>
      <c r="DI35" s="22">
        <v>0</v>
      </c>
      <c r="DJ35" s="22">
        <v>0</v>
      </c>
      <c r="DK35" s="22">
        <v>0</v>
      </c>
      <c r="DL35" s="22">
        <v>0</v>
      </c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25" ht="12.75" customHeight="1" x14ac:dyDescent="0.2">
      <c r="A36" s="66" t="s">
        <v>203</v>
      </c>
      <c r="B36" s="21">
        <v>1040</v>
      </c>
      <c r="C36" s="67" t="s">
        <v>146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v>0</v>
      </c>
      <c r="CJ36" s="22">
        <v>0</v>
      </c>
      <c r="CK36" s="22">
        <v>0</v>
      </c>
      <c r="CL36" s="23">
        <v>0</v>
      </c>
      <c r="CM36" s="22">
        <v>0</v>
      </c>
      <c r="CN36" s="22">
        <v>0</v>
      </c>
      <c r="CO36" s="23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3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3">
        <v>0</v>
      </c>
      <c r="DI36" s="22">
        <v>0</v>
      </c>
      <c r="DJ36" s="22">
        <v>0</v>
      </c>
      <c r="DK36" s="22">
        <v>0</v>
      </c>
      <c r="DL36" s="22">
        <v>0</v>
      </c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25" ht="12.75" customHeight="1" x14ac:dyDescent="0.2">
      <c r="A37" s="66" t="s">
        <v>205</v>
      </c>
      <c r="B37" s="21">
        <v>1043</v>
      </c>
      <c r="C37" s="67" t="s">
        <v>146</v>
      </c>
      <c r="D37" s="23">
        <v>151540729.6199913</v>
      </c>
      <c r="E37" s="22">
        <v>46203724.979993403</v>
      </c>
      <c r="F37" s="22">
        <v>97728127.2799979</v>
      </c>
      <c r="G37" s="22">
        <v>7608877.3600000003</v>
      </c>
      <c r="H37" s="22">
        <v>32906.26</v>
      </c>
      <c r="I37" s="22">
        <v>14139953.300000001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6789284.3900000202</v>
      </c>
      <c r="P37" s="22">
        <v>37952.83</v>
      </c>
      <c r="Q37" s="22">
        <v>738437.71</v>
      </c>
      <c r="R37" s="22">
        <v>0</v>
      </c>
      <c r="S37" s="22">
        <v>0</v>
      </c>
      <c r="T37" s="22">
        <v>27900627.520000398</v>
      </c>
      <c r="U37" s="22">
        <v>0</v>
      </c>
      <c r="V37" s="22">
        <v>4277314.6000000397</v>
      </c>
      <c r="W37" s="22">
        <v>24506297.230000298</v>
      </c>
      <c r="X37" s="22">
        <v>0</v>
      </c>
      <c r="Y37" s="22">
        <v>19054701.339999799</v>
      </c>
      <c r="Z37" s="22">
        <v>11323088.6000004</v>
      </c>
      <c r="AA37" s="22">
        <v>0</v>
      </c>
      <c r="AB37" s="22">
        <v>0</v>
      </c>
      <c r="AC37" s="22">
        <v>2603905.8199999798</v>
      </c>
      <c r="AD37" s="22">
        <v>6971550.6500027804</v>
      </c>
      <c r="AE37" s="22">
        <v>0</v>
      </c>
      <c r="AF37" s="22">
        <v>11783.59</v>
      </c>
      <c r="AG37" s="22">
        <v>0</v>
      </c>
      <c r="AH37" s="22">
        <v>0</v>
      </c>
      <c r="AI37" s="22">
        <v>0</v>
      </c>
      <c r="AJ37" s="22">
        <v>49900.62</v>
      </c>
      <c r="AK37" s="22">
        <v>2630.75</v>
      </c>
      <c r="AL37" s="22">
        <v>0</v>
      </c>
      <c r="AM37" s="22">
        <v>13478274.8800001</v>
      </c>
      <c r="AN37" s="22">
        <v>0</v>
      </c>
      <c r="AO37" s="22">
        <v>0</v>
      </c>
      <c r="AP37" s="22">
        <v>602810.44999999797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12546888.1400011</v>
      </c>
      <c r="BE37" s="22">
        <v>-37124.71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2303849.4800000298</v>
      </c>
      <c r="BO37" s="22">
        <v>0</v>
      </c>
      <c r="BP37" s="22">
        <v>4986250.9800000004</v>
      </c>
      <c r="BQ37" s="22">
        <v>146379.64000000001</v>
      </c>
      <c r="BR37" s="22">
        <v>1390109.12</v>
      </c>
      <c r="BS37" s="22">
        <v>8284192.5099999597</v>
      </c>
      <c r="BT37" s="22">
        <v>0</v>
      </c>
      <c r="BU37" s="22">
        <v>0</v>
      </c>
      <c r="BV37" s="22">
        <v>3317004.14</v>
      </c>
      <c r="BW37" s="22">
        <v>0</v>
      </c>
      <c r="BX37" s="22">
        <v>0</v>
      </c>
      <c r="BY37" s="22">
        <v>0</v>
      </c>
      <c r="BZ37" s="22">
        <v>18039.7</v>
      </c>
      <c r="CA37" s="22">
        <v>39054553.480000101</v>
      </c>
      <c r="CB37" s="22">
        <v>0</v>
      </c>
      <c r="CC37" s="22">
        <v>3342055.78</v>
      </c>
      <c r="CD37" s="22">
        <v>26565.11</v>
      </c>
      <c r="CE37" s="22">
        <v>0</v>
      </c>
      <c r="CF37" s="22">
        <v>0</v>
      </c>
      <c r="CG37" s="22">
        <v>0</v>
      </c>
      <c r="CH37" s="22">
        <v>0</v>
      </c>
      <c r="CI37" s="23">
        <v>354805794.45000017</v>
      </c>
      <c r="CJ37" s="22">
        <v>0</v>
      </c>
      <c r="CK37" s="22">
        <v>0</v>
      </c>
      <c r="CL37" s="23">
        <v>41372275.920000106</v>
      </c>
      <c r="CM37" s="22">
        <v>5167315.8900000099</v>
      </c>
      <c r="CN37" s="22">
        <v>36204960.030000098</v>
      </c>
      <c r="CO37" s="23">
        <v>313433518.53000003</v>
      </c>
      <c r="CP37" s="22">
        <v>0</v>
      </c>
      <c r="CQ37" s="22">
        <v>313433518.53000003</v>
      </c>
      <c r="CR37" s="22">
        <v>340713.35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0</v>
      </c>
      <c r="DA37" s="22">
        <v>0</v>
      </c>
      <c r="DB37" s="23">
        <v>0</v>
      </c>
      <c r="DC37" s="22">
        <v>0</v>
      </c>
      <c r="DD37" s="22">
        <v>0</v>
      </c>
      <c r="DE37" s="23">
        <v>0</v>
      </c>
      <c r="DF37" s="22">
        <v>0</v>
      </c>
      <c r="DG37" s="22">
        <v>0</v>
      </c>
      <c r="DH37" s="23">
        <v>0</v>
      </c>
      <c r="DI37" s="22">
        <v>0</v>
      </c>
      <c r="DJ37" s="22">
        <v>0</v>
      </c>
      <c r="DK37" s="22">
        <v>0</v>
      </c>
      <c r="DL37" s="22">
        <v>714587421.32999611</v>
      </c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25" ht="12.75" customHeight="1" x14ac:dyDescent="0.2">
      <c r="A38" s="66" t="s">
        <v>207</v>
      </c>
      <c r="B38" s="21">
        <v>1044</v>
      </c>
      <c r="C38" s="67" t="s">
        <v>146</v>
      </c>
      <c r="D38" s="23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v>0</v>
      </c>
      <c r="CJ38" s="22">
        <v>0</v>
      </c>
      <c r="CK38" s="22">
        <v>0</v>
      </c>
      <c r="CL38" s="23">
        <v>0</v>
      </c>
      <c r="CM38" s="22">
        <v>0</v>
      </c>
      <c r="CN38" s="22">
        <v>0</v>
      </c>
      <c r="CO38" s="23">
        <v>0</v>
      </c>
      <c r="CP38" s="22">
        <v>0</v>
      </c>
      <c r="CQ38" s="22">
        <v>0</v>
      </c>
      <c r="CR38" s="22">
        <v>0</v>
      </c>
      <c r="CS38" s="22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3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3">
        <v>0</v>
      </c>
      <c r="DI38" s="22">
        <v>0</v>
      </c>
      <c r="DJ38" s="22">
        <v>0</v>
      </c>
      <c r="DK38" s="22">
        <v>0</v>
      </c>
      <c r="DL38" s="22">
        <v>0</v>
      </c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25" ht="12.75" customHeight="1" x14ac:dyDescent="0.2">
      <c r="A39" s="66" t="s">
        <v>209</v>
      </c>
      <c r="B39" s="21">
        <v>1045</v>
      </c>
      <c r="C39" s="67" t="s">
        <v>146</v>
      </c>
      <c r="D39" s="23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v>0</v>
      </c>
      <c r="CJ39" s="22">
        <v>0</v>
      </c>
      <c r="CK39" s="22">
        <v>0</v>
      </c>
      <c r="CL39" s="23">
        <v>0</v>
      </c>
      <c r="CM39" s="22">
        <v>0</v>
      </c>
      <c r="CN39" s="22">
        <v>0</v>
      </c>
      <c r="CO39" s="23">
        <v>0</v>
      </c>
      <c r="CP39" s="22">
        <v>0</v>
      </c>
      <c r="CQ39" s="22">
        <v>0</v>
      </c>
      <c r="CR39" s="22">
        <v>0</v>
      </c>
      <c r="CS39" s="22">
        <v>0</v>
      </c>
      <c r="CT39" s="22">
        <v>0</v>
      </c>
      <c r="CU39" s="22">
        <v>0</v>
      </c>
      <c r="CV39" s="22">
        <v>0</v>
      </c>
      <c r="CW39" s="22">
        <v>0</v>
      </c>
      <c r="CX39" s="22">
        <v>0</v>
      </c>
      <c r="CY39" s="22">
        <v>0</v>
      </c>
      <c r="CZ39" s="22">
        <v>0</v>
      </c>
      <c r="DA39" s="22">
        <v>0</v>
      </c>
      <c r="DB39" s="23">
        <v>0</v>
      </c>
      <c r="DC39" s="22">
        <v>0</v>
      </c>
      <c r="DD39" s="22">
        <v>0</v>
      </c>
      <c r="DE39" s="23">
        <v>0</v>
      </c>
      <c r="DF39" s="22">
        <v>0</v>
      </c>
      <c r="DG39" s="22">
        <v>0</v>
      </c>
      <c r="DH39" s="23">
        <v>0</v>
      </c>
      <c r="DI39" s="22">
        <v>0</v>
      </c>
      <c r="DJ39" s="22">
        <v>0</v>
      </c>
      <c r="DK39" s="22">
        <v>0</v>
      </c>
      <c r="DL39" s="22">
        <v>0</v>
      </c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12.75" customHeight="1" x14ac:dyDescent="0.2">
      <c r="A40" s="66" t="s">
        <v>211</v>
      </c>
      <c r="B40" s="21">
        <v>1046</v>
      </c>
      <c r="C40" s="67" t="s">
        <v>146</v>
      </c>
      <c r="D40" s="23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v>0</v>
      </c>
      <c r="CJ40" s="22">
        <v>0</v>
      </c>
      <c r="CK40" s="22">
        <v>0</v>
      </c>
      <c r="CL40" s="23">
        <v>0</v>
      </c>
      <c r="CM40" s="22">
        <v>0</v>
      </c>
      <c r="CN40" s="22">
        <v>0</v>
      </c>
      <c r="CO40" s="23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3">
        <v>0</v>
      </c>
      <c r="DC40" s="22">
        <v>0</v>
      </c>
      <c r="DD40" s="22">
        <v>0</v>
      </c>
      <c r="DE40" s="23">
        <v>0</v>
      </c>
      <c r="DF40" s="22">
        <v>0</v>
      </c>
      <c r="DG40" s="22">
        <v>0</v>
      </c>
      <c r="DH40" s="23">
        <v>0</v>
      </c>
      <c r="DI40" s="22">
        <v>0</v>
      </c>
      <c r="DJ40" s="22">
        <v>0</v>
      </c>
      <c r="DK40" s="22">
        <v>0</v>
      </c>
      <c r="DL40" s="22">
        <v>0</v>
      </c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</row>
    <row r="41" spans="1:225" ht="12.75" customHeight="1" x14ac:dyDescent="0.2">
      <c r="A41" s="66" t="s">
        <v>213</v>
      </c>
      <c r="B41" s="21">
        <v>1047</v>
      </c>
      <c r="C41" s="67" t="s">
        <v>146</v>
      </c>
      <c r="D41" s="23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v>0</v>
      </c>
      <c r="CJ41" s="22">
        <v>0</v>
      </c>
      <c r="CK41" s="22">
        <v>0</v>
      </c>
      <c r="CL41" s="23">
        <v>0</v>
      </c>
      <c r="CM41" s="22">
        <v>0</v>
      </c>
      <c r="CN41" s="22">
        <v>0</v>
      </c>
      <c r="CO41" s="23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3">
        <v>0</v>
      </c>
      <c r="DC41" s="22">
        <v>0</v>
      </c>
      <c r="DD41" s="22">
        <v>0</v>
      </c>
      <c r="DE41" s="23">
        <v>0</v>
      </c>
      <c r="DF41" s="22">
        <v>0</v>
      </c>
      <c r="DG41" s="22">
        <v>0</v>
      </c>
      <c r="DH41" s="23">
        <v>0</v>
      </c>
      <c r="DI41" s="22">
        <v>0</v>
      </c>
      <c r="DJ41" s="22">
        <v>0</v>
      </c>
      <c r="DK41" s="22">
        <v>0</v>
      </c>
      <c r="DL41" s="22">
        <v>0</v>
      </c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25" ht="12.75" customHeight="1" x14ac:dyDescent="0.2">
      <c r="A42" s="66" t="s">
        <v>215</v>
      </c>
      <c r="B42" s="21">
        <v>1048</v>
      </c>
      <c r="C42" s="67" t="s">
        <v>146</v>
      </c>
      <c r="D42" s="23">
        <v>20810849.049999908</v>
      </c>
      <c r="E42" s="22">
        <v>10735834.059999922</v>
      </c>
      <c r="F42" s="22">
        <v>3817066.5099999974</v>
      </c>
      <c r="G42" s="22">
        <v>6257948.4799999855</v>
      </c>
      <c r="H42" s="22">
        <v>0</v>
      </c>
      <c r="I42" s="22">
        <v>5597526.8599999994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2233366.7299999995</v>
      </c>
      <c r="P42" s="22">
        <v>0</v>
      </c>
      <c r="Q42" s="22">
        <v>0</v>
      </c>
      <c r="R42" s="22">
        <v>0</v>
      </c>
      <c r="S42" s="22">
        <v>0</v>
      </c>
      <c r="T42" s="22">
        <v>20567392.349999912</v>
      </c>
      <c r="U42" s="22">
        <v>0</v>
      </c>
      <c r="V42" s="22">
        <v>7348995.3699999871</v>
      </c>
      <c r="W42" s="22">
        <v>66138570.839999825</v>
      </c>
      <c r="X42" s="22">
        <v>0</v>
      </c>
      <c r="Y42" s="22">
        <v>909303.89</v>
      </c>
      <c r="Z42" s="22">
        <v>963246.90999999247</v>
      </c>
      <c r="AA42" s="22">
        <v>0</v>
      </c>
      <c r="AB42" s="22">
        <v>0</v>
      </c>
      <c r="AC42" s="22">
        <v>260083.87999999998</v>
      </c>
      <c r="AD42" s="22">
        <v>1483531.2999999733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10564.589999999995</v>
      </c>
      <c r="AN42" s="22">
        <v>0</v>
      </c>
      <c r="AO42" s="22">
        <v>0</v>
      </c>
      <c r="AP42" s="22">
        <v>51750.640000000021</v>
      </c>
      <c r="AQ42" s="22">
        <v>0</v>
      </c>
      <c r="AR42" s="22">
        <v>0</v>
      </c>
      <c r="AS42" s="22">
        <v>0</v>
      </c>
      <c r="AT42" s="22">
        <v>110035047.97999926</v>
      </c>
      <c r="AU42" s="22">
        <v>11942809.860000201</v>
      </c>
      <c r="AV42" s="22">
        <v>2448660.6199999764</v>
      </c>
      <c r="AW42" s="22">
        <v>0</v>
      </c>
      <c r="AX42" s="22">
        <v>65350601.660001189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106563784.07999946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72751.990000000136</v>
      </c>
      <c r="BM42" s="22">
        <v>0</v>
      </c>
      <c r="BN42" s="22">
        <v>51116309.230001099</v>
      </c>
      <c r="BO42" s="22">
        <v>0</v>
      </c>
      <c r="BP42" s="22">
        <v>21459360.640000023</v>
      </c>
      <c r="BQ42" s="22">
        <v>0</v>
      </c>
      <c r="BR42" s="22">
        <v>324275.08</v>
      </c>
      <c r="BS42" s="22">
        <v>21043638.050000001</v>
      </c>
      <c r="BT42" s="22">
        <v>0</v>
      </c>
      <c r="BU42" s="22">
        <v>0</v>
      </c>
      <c r="BV42" s="22">
        <v>10564.589999999995</v>
      </c>
      <c r="BW42" s="22">
        <v>10153.1</v>
      </c>
      <c r="BX42" s="22">
        <v>0</v>
      </c>
      <c r="BY42" s="22">
        <v>0</v>
      </c>
      <c r="BZ42" s="22">
        <v>414304.9</v>
      </c>
      <c r="CA42" s="22">
        <v>17168959.119999994</v>
      </c>
      <c r="CB42" s="22">
        <v>906109.12</v>
      </c>
      <c r="CC42" s="22">
        <v>20668715.649999995</v>
      </c>
      <c r="CD42" s="22">
        <v>0</v>
      </c>
      <c r="CE42" s="22">
        <v>0</v>
      </c>
      <c r="CF42" s="22">
        <v>56814.559999999998</v>
      </c>
      <c r="CG42" s="22">
        <v>3561038.3000000003</v>
      </c>
      <c r="CH42" s="22">
        <v>0</v>
      </c>
      <c r="CI42" s="23">
        <v>2048499.4</v>
      </c>
      <c r="CJ42" s="22">
        <v>0</v>
      </c>
      <c r="CK42" s="22">
        <v>0</v>
      </c>
      <c r="CL42" s="23">
        <v>2048499.4</v>
      </c>
      <c r="CM42" s="22">
        <v>0</v>
      </c>
      <c r="CN42" s="22">
        <v>2048499.4</v>
      </c>
      <c r="CO42" s="23">
        <v>0</v>
      </c>
      <c r="CP42" s="22">
        <v>0</v>
      </c>
      <c r="CQ42" s="22">
        <v>0</v>
      </c>
      <c r="CR42" s="22">
        <v>2780.18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3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3">
        <v>0</v>
      </c>
      <c r="DI42" s="22">
        <v>0</v>
      </c>
      <c r="DJ42" s="22">
        <v>0</v>
      </c>
      <c r="DK42" s="22">
        <v>0</v>
      </c>
      <c r="DL42" s="22">
        <v>561580360.52000058</v>
      </c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</row>
    <row r="43" spans="1:225" ht="14.1" customHeight="1" x14ac:dyDescent="0.2">
      <c r="A43" s="66" t="s">
        <v>217</v>
      </c>
      <c r="B43" s="21">
        <v>1049</v>
      </c>
      <c r="C43" s="67" t="s">
        <v>146</v>
      </c>
      <c r="D43" s="23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v>0</v>
      </c>
      <c r="CJ43" s="22">
        <v>0</v>
      </c>
      <c r="CK43" s="22">
        <v>0</v>
      </c>
      <c r="CL43" s="23">
        <v>0</v>
      </c>
      <c r="CM43" s="22">
        <v>0</v>
      </c>
      <c r="CN43" s="22">
        <v>0</v>
      </c>
      <c r="CO43" s="23">
        <v>0</v>
      </c>
      <c r="CP43" s="22">
        <v>0</v>
      </c>
      <c r="CQ43" s="22">
        <v>0</v>
      </c>
      <c r="CR43" s="22">
        <v>0</v>
      </c>
      <c r="CS43" s="22">
        <v>0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0</v>
      </c>
      <c r="CZ43" s="22">
        <v>0</v>
      </c>
      <c r="DA43" s="22">
        <v>0</v>
      </c>
      <c r="DB43" s="23">
        <v>0</v>
      </c>
      <c r="DC43" s="22">
        <v>0</v>
      </c>
      <c r="DD43" s="22">
        <v>0</v>
      </c>
      <c r="DE43" s="23">
        <v>0</v>
      </c>
      <c r="DF43" s="22">
        <v>0</v>
      </c>
      <c r="DG43" s="22">
        <v>0</v>
      </c>
      <c r="DH43" s="23">
        <v>0</v>
      </c>
      <c r="DI43" s="22">
        <v>0</v>
      </c>
      <c r="DJ43" s="22">
        <v>0</v>
      </c>
      <c r="DK43" s="22">
        <v>0</v>
      </c>
      <c r="DL43" s="22">
        <v>0</v>
      </c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</row>
    <row r="44" spans="1:225" ht="14.1" customHeight="1" x14ac:dyDescent="0.2">
      <c r="A44" s="66" t="s">
        <v>219</v>
      </c>
      <c r="B44" s="21">
        <v>1050</v>
      </c>
      <c r="C44" s="67" t="s">
        <v>146</v>
      </c>
      <c r="D44" s="23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v>0</v>
      </c>
      <c r="CJ44" s="22">
        <v>0</v>
      </c>
      <c r="CK44" s="22">
        <v>0</v>
      </c>
      <c r="CL44" s="23">
        <v>0</v>
      </c>
      <c r="CM44" s="22">
        <v>0</v>
      </c>
      <c r="CN44" s="22">
        <v>0</v>
      </c>
      <c r="CO44" s="23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3">
        <v>0</v>
      </c>
      <c r="DC44" s="22">
        <v>0</v>
      </c>
      <c r="DD44" s="22">
        <v>0</v>
      </c>
      <c r="DE44" s="23">
        <v>0</v>
      </c>
      <c r="DF44" s="22">
        <v>0</v>
      </c>
      <c r="DG44" s="22">
        <v>0</v>
      </c>
      <c r="DH44" s="23">
        <v>0</v>
      </c>
      <c r="DI44" s="22">
        <v>0</v>
      </c>
      <c r="DJ44" s="22">
        <v>0</v>
      </c>
      <c r="DK44" s="22">
        <v>0</v>
      </c>
      <c r="DL44" s="22">
        <v>0</v>
      </c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25" ht="12.75" customHeight="1" x14ac:dyDescent="0.2">
      <c r="A45" s="66" t="s">
        <v>221</v>
      </c>
      <c r="B45" s="21">
        <v>1051</v>
      </c>
      <c r="C45" s="67" t="s">
        <v>146</v>
      </c>
      <c r="D45" s="23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v>0</v>
      </c>
      <c r="CJ45" s="22">
        <v>0</v>
      </c>
      <c r="CK45" s="22">
        <v>0</v>
      </c>
      <c r="CL45" s="23">
        <v>0</v>
      </c>
      <c r="CM45" s="22">
        <v>0</v>
      </c>
      <c r="CN45" s="22">
        <v>0</v>
      </c>
      <c r="CO45" s="23">
        <v>0</v>
      </c>
      <c r="CP45" s="22">
        <v>0</v>
      </c>
      <c r="CQ45" s="22">
        <v>0</v>
      </c>
      <c r="CR45" s="22">
        <v>0</v>
      </c>
      <c r="CS45" s="22">
        <v>0</v>
      </c>
      <c r="CT45" s="22">
        <v>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0</v>
      </c>
      <c r="DB45" s="23">
        <v>0</v>
      </c>
      <c r="DC45" s="22">
        <v>0</v>
      </c>
      <c r="DD45" s="22">
        <v>0</v>
      </c>
      <c r="DE45" s="23">
        <v>0</v>
      </c>
      <c r="DF45" s="22">
        <v>0</v>
      </c>
      <c r="DG45" s="22">
        <v>0</v>
      </c>
      <c r="DH45" s="23">
        <v>0</v>
      </c>
      <c r="DI45" s="22">
        <v>0</v>
      </c>
      <c r="DJ45" s="22">
        <v>0</v>
      </c>
      <c r="DK45" s="22">
        <v>0</v>
      </c>
      <c r="DL45" s="22">
        <v>0</v>
      </c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25" ht="12.75" customHeight="1" x14ac:dyDescent="0.2">
      <c r="A46" s="66" t="s">
        <v>223</v>
      </c>
      <c r="B46" s="21">
        <v>1052</v>
      </c>
      <c r="C46" s="67" t="s">
        <v>146</v>
      </c>
      <c r="D46" s="23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v>0</v>
      </c>
      <c r="CJ46" s="22">
        <v>0</v>
      </c>
      <c r="CK46" s="22">
        <v>0</v>
      </c>
      <c r="CL46" s="23">
        <v>0</v>
      </c>
      <c r="CM46" s="22">
        <v>0</v>
      </c>
      <c r="CN46" s="22">
        <v>0</v>
      </c>
      <c r="CO46" s="23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  <c r="CZ46" s="22">
        <v>0</v>
      </c>
      <c r="DA46" s="22">
        <v>0</v>
      </c>
      <c r="DB46" s="23">
        <v>0</v>
      </c>
      <c r="DC46" s="22">
        <v>0</v>
      </c>
      <c r="DD46" s="22">
        <v>0</v>
      </c>
      <c r="DE46" s="23">
        <v>0</v>
      </c>
      <c r="DF46" s="22">
        <v>0</v>
      </c>
      <c r="DG46" s="22">
        <v>0</v>
      </c>
      <c r="DH46" s="23">
        <v>0</v>
      </c>
      <c r="DI46" s="22">
        <v>0</v>
      </c>
      <c r="DJ46" s="22">
        <v>0</v>
      </c>
      <c r="DK46" s="22">
        <v>0</v>
      </c>
      <c r="DL46" s="22">
        <v>0</v>
      </c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25" ht="12.75" customHeight="1" x14ac:dyDescent="0.2">
      <c r="A47" s="66" t="s">
        <v>225</v>
      </c>
      <c r="B47" s="21">
        <v>1053</v>
      </c>
      <c r="C47" s="67" t="s">
        <v>146</v>
      </c>
      <c r="D47" s="23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v>0</v>
      </c>
      <c r="CJ47" s="22">
        <v>0</v>
      </c>
      <c r="CK47" s="22">
        <v>0</v>
      </c>
      <c r="CL47" s="23">
        <v>0</v>
      </c>
      <c r="CM47" s="22">
        <v>0</v>
      </c>
      <c r="CN47" s="22">
        <v>0</v>
      </c>
      <c r="CO47" s="23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3">
        <v>0</v>
      </c>
      <c r="DC47" s="22">
        <v>0</v>
      </c>
      <c r="DD47" s="22">
        <v>0</v>
      </c>
      <c r="DE47" s="23">
        <v>0</v>
      </c>
      <c r="DF47" s="22">
        <v>0</v>
      </c>
      <c r="DG47" s="22">
        <v>0</v>
      </c>
      <c r="DH47" s="23">
        <v>0</v>
      </c>
      <c r="DI47" s="22">
        <v>0</v>
      </c>
      <c r="DJ47" s="22">
        <v>0</v>
      </c>
      <c r="DK47" s="22">
        <v>0</v>
      </c>
      <c r="DL47" s="22">
        <v>0</v>
      </c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25" ht="12.75" customHeight="1" x14ac:dyDescent="0.2">
      <c r="A48" s="66" t="s">
        <v>227</v>
      </c>
      <c r="B48" s="21">
        <v>1054</v>
      </c>
      <c r="C48" s="67" t="s">
        <v>146</v>
      </c>
      <c r="D48" s="23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v>0</v>
      </c>
      <c r="CJ48" s="22">
        <v>0</v>
      </c>
      <c r="CK48" s="22">
        <v>0</v>
      </c>
      <c r="CL48" s="23">
        <v>0</v>
      </c>
      <c r="CM48" s="22">
        <v>0</v>
      </c>
      <c r="CN48" s="22">
        <v>0</v>
      </c>
      <c r="CO48" s="23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3">
        <v>0</v>
      </c>
      <c r="DC48" s="22">
        <v>0</v>
      </c>
      <c r="DD48" s="22">
        <v>0</v>
      </c>
      <c r="DE48" s="23">
        <v>0</v>
      </c>
      <c r="DF48" s="22">
        <v>0</v>
      </c>
      <c r="DG48" s="22">
        <v>0</v>
      </c>
      <c r="DH48" s="23">
        <v>0</v>
      </c>
      <c r="DI48" s="22">
        <v>0</v>
      </c>
      <c r="DJ48" s="22">
        <v>0</v>
      </c>
      <c r="DK48" s="22">
        <v>0</v>
      </c>
      <c r="DL48" s="22">
        <v>0</v>
      </c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ht="12.75" customHeight="1" x14ac:dyDescent="0.2">
      <c r="A49" s="66" t="s">
        <v>229</v>
      </c>
      <c r="B49" s="21">
        <v>1055</v>
      </c>
      <c r="C49" s="67" t="s">
        <v>146</v>
      </c>
      <c r="D49" s="23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v>0</v>
      </c>
      <c r="CJ49" s="22">
        <v>0</v>
      </c>
      <c r="CK49" s="22">
        <v>0</v>
      </c>
      <c r="CL49" s="23">
        <v>0</v>
      </c>
      <c r="CM49" s="22">
        <v>0</v>
      </c>
      <c r="CN49" s="22">
        <v>0</v>
      </c>
      <c r="CO49" s="23"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v>0</v>
      </c>
      <c r="CW49" s="22">
        <v>0</v>
      </c>
      <c r="CX49" s="22">
        <v>0</v>
      </c>
      <c r="CY49" s="22">
        <v>0</v>
      </c>
      <c r="CZ49" s="22">
        <v>0</v>
      </c>
      <c r="DA49" s="22">
        <v>0</v>
      </c>
      <c r="DB49" s="23">
        <v>0</v>
      </c>
      <c r="DC49" s="22">
        <v>0</v>
      </c>
      <c r="DD49" s="22">
        <v>0</v>
      </c>
      <c r="DE49" s="23">
        <v>0</v>
      </c>
      <c r="DF49" s="22">
        <v>0</v>
      </c>
      <c r="DG49" s="22">
        <v>0</v>
      </c>
      <c r="DH49" s="23">
        <v>0</v>
      </c>
      <c r="DI49" s="22">
        <v>0</v>
      </c>
      <c r="DJ49" s="22">
        <v>0</v>
      </c>
      <c r="DK49" s="22">
        <v>0</v>
      </c>
      <c r="DL49" s="22">
        <v>0</v>
      </c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 ht="12.75" customHeight="1" x14ac:dyDescent="0.2">
      <c r="A50" s="66" t="s">
        <v>231</v>
      </c>
      <c r="B50" s="21">
        <v>1056</v>
      </c>
      <c r="C50" s="67" t="s">
        <v>146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v>0</v>
      </c>
      <c r="CJ50" s="22">
        <v>0</v>
      </c>
      <c r="CK50" s="22">
        <v>0</v>
      </c>
      <c r="CL50" s="23">
        <v>0</v>
      </c>
      <c r="CM50" s="22">
        <v>0</v>
      </c>
      <c r="CN50" s="22">
        <v>0</v>
      </c>
      <c r="CO50" s="23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3">
        <v>0</v>
      </c>
      <c r="DC50" s="22">
        <v>0</v>
      </c>
      <c r="DD50" s="22">
        <v>0</v>
      </c>
      <c r="DE50" s="23">
        <v>0</v>
      </c>
      <c r="DF50" s="22">
        <v>0</v>
      </c>
      <c r="DG50" s="22">
        <v>0</v>
      </c>
      <c r="DH50" s="23">
        <v>0</v>
      </c>
      <c r="DI50" s="22">
        <v>0</v>
      </c>
      <c r="DJ50" s="22">
        <v>0</v>
      </c>
      <c r="DK50" s="22">
        <v>0</v>
      </c>
      <c r="DL50" s="22">
        <v>0</v>
      </c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 ht="12.75" customHeight="1" x14ac:dyDescent="0.2">
      <c r="A51" s="66" t="s">
        <v>233</v>
      </c>
      <c r="B51" s="21">
        <v>1057</v>
      </c>
      <c r="C51" s="67" t="s">
        <v>146</v>
      </c>
      <c r="D51" s="23">
        <v>6246242.9699999997</v>
      </c>
      <c r="E51" s="22">
        <v>4805175.2064049123</v>
      </c>
      <c r="F51" s="22">
        <v>635713.28377243131</v>
      </c>
      <c r="G51" s="22">
        <v>805354.47982265649</v>
      </c>
      <c r="H51" s="22">
        <v>26699.53</v>
      </c>
      <c r="I51" s="22">
        <v>3791030.6999999993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712742.96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3577024.5900000022</v>
      </c>
      <c r="W51" s="22">
        <v>48893155.149999999</v>
      </c>
      <c r="X51" s="22">
        <v>0</v>
      </c>
      <c r="Y51" s="22">
        <v>10701665.459999997</v>
      </c>
      <c r="Z51" s="22">
        <v>3871512.45</v>
      </c>
      <c r="AA51" s="22">
        <v>0</v>
      </c>
      <c r="AB51" s="22">
        <v>0</v>
      </c>
      <c r="AC51" s="22">
        <v>273100.31</v>
      </c>
      <c r="AD51" s="22">
        <v>962974.21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1000</v>
      </c>
      <c r="AN51" s="22">
        <v>0</v>
      </c>
      <c r="AO51" s="22">
        <v>0</v>
      </c>
      <c r="AP51" s="22">
        <v>819445.3899999999</v>
      </c>
      <c r="AQ51" s="22">
        <v>0</v>
      </c>
      <c r="AR51" s="22">
        <v>0</v>
      </c>
      <c r="AS51" s="22">
        <v>0</v>
      </c>
      <c r="AT51" s="22">
        <v>13620074.220000001</v>
      </c>
      <c r="AU51" s="22">
        <v>204369.77</v>
      </c>
      <c r="AV51" s="22">
        <v>961969.57</v>
      </c>
      <c r="AW51" s="22">
        <v>0</v>
      </c>
      <c r="AX51" s="22">
        <v>138208.32000000001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6110684.6699999999</v>
      </c>
      <c r="BE51" s="22">
        <v>10835.73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8061106</v>
      </c>
      <c r="BO51" s="22">
        <v>0</v>
      </c>
      <c r="BP51" s="22">
        <v>18353516.969999999</v>
      </c>
      <c r="BQ51" s="22">
        <v>0</v>
      </c>
      <c r="BR51" s="22">
        <v>280592.18</v>
      </c>
      <c r="BS51" s="22">
        <v>1685381.49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v>0</v>
      </c>
      <c r="CJ51" s="22">
        <v>0</v>
      </c>
      <c r="CK51" s="22">
        <v>0</v>
      </c>
      <c r="CL51" s="23">
        <v>0</v>
      </c>
      <c r="CM51" s="22">
        <v>0</v>
      </c>
      <c r="CN51" s="22">
        <v>0</v>
      </c>
      <c r="CO51" s="23">
        <v>0</v>
      </c>
      <c r="CP51" s="22">
        <v>0</v>
      </c>
      <c r="CQ51" s="22">
        <v>0</v>
      </c>
      <c r="CR51" s="22">
        <v>24622.440000000002</v>
      </c>
      <c r="CS51" s="22">
        <v>0</v>
      </c>
      <c r="CT51" s="22">
        <v>0</v>
      </c>
      <c r="CU51" s="22">
        <v>0</v>
      </c>
      <c r="CV51" s="22">
        <v>0</v>
      </c>
      <c r="CW51" s="22">
        <v>0</v>
      </c>
      <c r="CX51" s="22">
        <v>0</v>
      </c>
      <c r="CY51" s="22">
        <v>0</v>
      </c>
      <c r="CZ51" s="22">
        <v>0</v>
      </c>
      <c r="DA51" s="22">
        <v>0</v>
      </c>
      <c r="DB51" s="23">
        <v>0</v>
      </c>
      <c r="DC51" s="22">
        <v>0</v>
      </c>
      <c r="DD51" s="22">
        <v>0</v>
      </c>
      <c r="DE51" s="23">
        <v>0</v>
      </c>
      <c r="DF51" s="22">
        <v>0</v>
      </c>
      <c r="DG51" s="22">
        <v>0</v>
      </c>
      <c r="DH51" s="23">
        <v>0</v>
      </c>
      <c r="DI51" s="22">
        <v>0</v>
      </c>
      <c r="DJ51" s="22">
        <v>0</v>
      </c>
      <c r="DK51" s="22">
        <v>0</v>
      </c>
      <c r="DL51" s="22">
        <v>129327955.07999998</v>
      </c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 ht="12.75" customHeight="1" x14ac:dyDescent="0.2">
      <c r="A52" s="66" t="s">
        <v>235</v>
      </c>
      <c r="B52" s="21">
        <v>1058</v>
      </c>
      <c r="C52" s="67" t="s">
        <v>146</v>
      </c>
      <c r="D52" s="23">
        <v>395740</v>
      </c>
      <c r="E52" s="22">
        <v>388536</v>
      </c>
      <c r="F52" s="22">
        <v>7204</v>
      </c>
      <c r="G52" s="22">
        <v>0</v>
      </c>
      <c r="H52" s="22">
        <v>0</v>
      </c>
      <c r="I52" s="22">
        <v>669778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3559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10024861</v>
      </c>
      <c r="X52" s="22">
        <v>0</v>
      </c>
      <c r="Y52" s="22">
        <v>283120</v>
      </c>
      <c r="Z52" s="22">
        <v>291358</v>
      </c>
      <c r="AA52" s="22">
        <v>0</v>
      </c>
      <c r="AB52" s="22">
        <v>0</v>
      </c>
      <c r="AC52" s="22">
        <v>6353418</v>
      </c>
      <c r="AD52" s="22">
        <v>346024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305220</v>
      </c>
      <c r="AQ52" s="22">
        <v>0</v>
      </c>
      <c r="AR52" s="22">
        <v>0</v>
      </c>
      <c r="AS52" s="22">
        <v>0</v>
      </c>
      <c r="AT52" s="22">
        <v>1158025</v>
      </c>
      <c r="AU52" s="22">
        <v>62613</v>
      </c>
      <c r="AV52" s="22">
        <v>51104</v>
      </c>
      <c r="AW52" s="22">
        <v>0</v>
      </c>
      <c r="AX52" s="22">
        <v>18661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27830762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570894</v>
      </c>
      <c r="BN52" s="22">
        <v>54507521</v>
      </c>
      <c r="BO52" s="22">
        <v>0</v>
      </c>
      <c r="BP52" s="22">
        <v>8585</v>
      </c>
      <c r="BQ52" s="22">
        <v>0</v>
      </c>
      <c r="BR52" s="22">
        <v>0</v>
      </c>
      <c r="BS52" s="22">
        <v>5148385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v>59028543</v>
      </c>
      <c r="CJ52" s="22">
        <v>0</v>
      </c>
      <c r="CK52" s="22">
        <v>0</v>
      </c>
      <c r="CL52" s="23">
        <v>59028543</v>
      </c>
      <c r="CM52" s="22">
        <v>59028543</v>
      </c>
      <c r="CN52" s="22">
        <v>0</v>
      </c>
      <c r="CO52" s="23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3">
        <v>0</v>
      </c>
      <c r="DC52" s="22">
        <v>0</v>
      </c>
      <c r="DD52" s="22">
        <v>0</v>
      </c>
      <c r="DE52" s="23">
        <v>0</v>
      </c>
      <c r="DF52" s="22">
        <v>0</v>
      </c>
      <c r="DG52" s="22">
        <v>0</v>
      </c>
      <c r="DH52" s="23">
        <v>0</v>
      </c>
      <c r="DI52" s="22">
        <v>0</v>
      </c>
      <c r="DJ52" s="22">
        <v>0</v>
      </c>
      <c r="DK52" s="22">
        <v>0</v>
      </c>
      <c r="DL52" s="22">
        <v>167058171</v>
      </c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 ht="12.75" customHeight="1" x14ac:dyDescent="0.2">
      <c r="A53" s="66" t="s">
        <v>237</v>
      </c>
      <c r="B53" s="21">
        <v>1059</v>
      </c>
      <c r="C53" s="67" t="s">
        <v>146</v>
      </c>
      <c r="D53" s="23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v>0</v>
      </c>
      <c r="CJ53" s="22">
        <v>0</v>
      </c>
      <c r="CK53" s="22">
        <v>0</v>
      </c>
      <c r="CL53" s="23">
        <v>0</v>
      </c>
      <c r="CM53" s="22">
        <v>0</v>
      </c>
      <c r="CN53" s="22">
        <v>0</v>
      </c>
      <c r="CO53" s="23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3">
        <v>0</v>
      </c>
      <c r="DC53" s="22">
        <v>0</v>
      </c>
      <c r="DD53" s="22">
        <v>0</v>
      </c>
      <c r="DE53" s="23">
        <v>0</v>
      </c>
      <c r="DF53" s="22">
        <v>0</v>
      </c>
      <c r="DG53" s="22">
        <v>0</v>
      </c>
      <c r="DH53" s="23">
        <v>0</v>
      </c>
      <c r="DI53" s="22">
        <v>0</v>
      </c>
      <c r="DJ53" s="22">
        <v>0</v>
      </c>
      <c r="DK53" s="22">
        <v>0</v>
      </c>
      <c r="DL53" s="22">
        <v>0</v>
      </c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 ht="12.75" customHeight="1" x14ac:dyDescent="0.2">
      <c r="A54" s="66" t="s">
        <v>239</v>
      </c>
      <c r="B54" s="21">
        <v>1060</v>
      </c>
      <c r="C54" s="67" t="s">
        <v>146</v>
      </c>
      <c r="D54" s="23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v>0</v>
      </c>
      <c r="CJ54" s="22">
        <v>0</v>
      </c>
      <c r="CK54" s="22">
        <v>0</v>
      </c>
      <c r="CL54" s="23">
        <v>0</v>
      </c>
      <c r="CM54" s="22">
        <v>0</v>
      </c>
      <c r="CN54" s="22">
        <v>0</v>
      </c>
      <c r="CO54" s="23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3">
        <v>0</v>
      </c>
      <c r="DC54" s="22">
        <v>0</v>
      </c>
      <c r="DD54" s="22">
        <v>0</v>
      </c>
      <c r="DE54" s="23">
        <v>0</v>
      </c>
      <c r="DF54" s="22">
        <v>0</v>
      </c>
      <c r="DG54" s="22">
        <v>0</v>
      </c>
      <c r="DH54" s="23">
        <v>0</v>
      </c>
      <c r="DI54" s="22">
        <v>0</v>
      </c>
      <c r="DJ54" s="22">
        <v>0</v>
      </c>
      <c r="DK54" s="22">
        <v>0</v>
      </c>
      <c r="DL54" s="22">
        <v>0</v>
      </c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 ht="12.75" customHeight="1" x14ac:dyDescent="0.2">
      <c r="A55" s="66" t="s">
        <v>241</v>
      </c>
      <c r="B55" s="21">
        <v>1061</v>
      </c>
      <c r="C55" s="67" t="s">
        <v>146</v>
      </c>
      <c r="D55" s="23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v>90846649.309999987</v>
      </c>
      <c r="CJ55" s="22">
        <v>0</v>
      </c>
      <c r="CK55" s="22">
        <v>0</v>
      </c>
      <c r="CL55" s="23">
        <v>12264082.670000006</v>
      </c>
      <c r="CM55" s="22">
        <v>2458356.0099999979</v>
      </c>
      <c r="CN55" s="22">
        <v>9805726.6600000076</v>
      </c>
      <c r="CO55" s="23">
        <v>78582566.639999986</v>
      </c>
      <c r="CP55" s="22">
        <v>2837708.2099999995</v>
      </c>
      <c r="CQ55" s="22">
        <v>75744858.429999992</v>
      </c>
      <c r="CR55" s="22">
        <v>0</v>
      </c>
      <c r="CS55" s="22">
        <v>0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3">
        <v>0</v>
      </c>
      <c r="DC55" s="22">
        <v>0</v>
      </c>
      <c r="DD55" s="22">
        <v>0</v>
      </c>
      <c r="DE55" s="23">
        <v>0</v>
      </c>
      <c r="DF55" s="22">
        <v>0</v>
      </c>
      <c r="DG55" s="22">
        <v>0</v>
      </c>
      <c r="DH55" s="23">
        <v>0</v>
      </c>
      <c r="DI55" s="22">
        <v>0</v>
      </c>
      <c r="DJ55" s="22">
        <v>0</v>
      </c>
      <c r="DK55" s="22">
        <v>0</v>
      </c>
      <c r="DL55" s="22">
        <v>90846649.309999958</v>
      </c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</row>
    <row r="56" spans="1:225" ht="12.75" customHeight="1" x14ac:dyDescent="0.2">
      <c r="A56" s="66" t="s">
        <v>243</v>
      </c>
      <c r="B56" s="21">
        <v>2001</v>
      </c>
      <c r="C56" s="67" t="s">
        <v>146</v>
      </c>
      <c r="D56" s="23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v>3882894.1419999767</v>
      </c>
      <c r="CJ56" s="22">
        <v>-76.447999999999993</v>
      </c>
      <c r="CK56" s="22">
        <v>0</v>
      </c>
      <c r="CL56" s="23">
        <v>16021180.139999978</v>
      </c>
      <c r="CM56" s="22">
        <v>166494.91000000003</v>
      </c>
      <c r="CN56" s="22">
        <v>15854685.229999978</v>
      </c>
      <c r="CO56" s="23">
        <v>-12138209.550000001</v>
      </c>
      <c r="CP56" s="22">
        <v>-28.549999999999997</v>
      </c>
      <c r="CQ56" s="22">
        <v>-12138181</v>
      </c>
      <c r="CR56" s="22">
        <v>0</v>
      </c>
      <c r="CS56" s="22">
        <v>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3">
        <v>0</v>
      </c>
      <c r="DC56" s="22">
        <v>0</v>
      </c>
      <c r="DD56" s="22">
        <v>0</v>
      </c>
      <c r="DE56" s="23">
        <v>0</v>
      </c>
      <c r="DF56" s="22">
        <v>0</v>
      </c>
      <c r="DG56" s="22">
        <v>0</v>
      </c>
      <c r="DH56" s="23">
        <v>0</v>
      </c>
      <c r="DI56" s="22">
        <v>0</v>
      </c>
      <c r="DJ56" s="22">
        <v>0</v>
      </c>
      <c r="DK56" s="22">
        <v>0</v>
      </c>
      <c r="DL56" s="22">
        <v>3882894.1419999739</v>
      </c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</row>
    <row r="57" spans="1:225" ht="12.75" customHeight="1" x14ac:dyDescent="0.2">
      <c r="A57" s="66" t="s">
        <v>245</v>
      </c>
      <c r="B57" s="21">
        <v>2002</v>
      </c>
      <c r="C57" s="67" t="s">
        <v>246</v>
      </c>
      <c r="D57" s="23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v>0</v>
      </c>
      <c r="CJ57" s="22">
        <v>0</v>
      </c>
      <c r="CK57" s="22">
        <v>0</v>
      </c>
      <c r="CL57" s="23">
        <v>0</v>
      </c>
      <c r="CM57" s="22">
        <v>0</v>
      </c>
      <c r="CN57" s="22">
        <v>0</v>
      </c>
      <c r="CO57" s="23">
        <v>0</v>
      </c>
      <c r="CP57" s="22">
        <v>0</v>
      </c>
      <c r="CQ57" s="22">
        <v>0</v>
      </c>
      <c r="CR57" s="22">
        <v>0</v>
      </c>
      <c r="CS57" s="22">
        <v>0</v>
      </c>
      <c r="CT57" s="22">
        <v>0</v>
      </c>
      <c r="CU57" s="22">
        <v>0</v>
      </c>
      <c r="CV57" s="22">
        <v>0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3">
        <v>0</v>
      </c>
      <c r="DC57" s="22">
        <v>0</v>
      </c>
      <c r="DD57" s="22">
        <v>0</v>
      </c>
      <c r="DE57" s="23">
        <v>0</v>
      </c>
      <c r="DF57" s="22">
        <v>0</v>
      </c>
      <c r="DG57" s="22">
        <v>0</v>
      </c>
      <c r="DH57" s="23">
        <v>0</v>
      </c>
      <c r="DI57" s="22">
        <v>0</v>
      </c>
      <c r="DJ57" s="22">
        <v>0</v>
      </c>
      <c r="DK57" s="22">
        <v>0</v>
      </c>
      <c r="DL57" s="22">
        <v>0</v>
      </c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12.75" customHeight="1" x14ac:dyDescent="0.2">
      <c r="A58" s="66" t="s">
        <v>248</v>
      </c>
      <c r="B58" s="21">
        <v>2005</v>
      </c>
      <c r="C58" s="67" t="s">
        <v>246</v>
      </c>
      <c r="D58" s="23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v>0</v>
      </c>
      <c r="CJ58" s="22">
        <v>0</v>
      </c>
      <c r="CK58" s="22">
        <v>0</v>
      </c>
      <c r="CL58" s="23">
        <v>0</v>
      </c>
      <c r="CM58" s="22">
        <v>0</v>
      </c>
      <c r="CN58" s="22">
        <v>0</v>
      </c>
      <c r="CO58" s="23">
        <v>0</v>
      </c>
      <c r="CP58" s="22">
        <v>0</v>
      </c>
      <c r="CQ58" s="22">
        <v>0</v>
      </c>
      <c r="CR58" s="22">
        <v>0</v>
      </c>
      <c r="CS58" s="22">
        <v>0</v>
      </c>
      <c r="CT58" s="22">
        <v>0</v>
      </c>
      <c r="CU58" s="22">
        <v>0</v>
      </c>
      <c r="CV58" s="22">
        <v>0</v>
      </c>
      <c r="CW58" s="22">
        <v>0</v>
      </c>
      <c r="CX58" s="22">
        <v>0</v>
      </c>
      <c r="CY58" s="22">
        <v>0</v>
      </c>
      <c r="CZ58" s="22">
        <v>0</v>
      </c>
      <c r="DA58" s="22">
        <v>0</v>
      </c>
      <c r="DB58" s="23">
        <v>0</v>
      </c>
      <c r="DC58" s="22">
        <v>0</v>
      </c>
      <c r="DD58" s="22">
        <v>0</v>
      </c>
      <c r="DE58" s="23">
        <v>0</v>
      </c>
      <c r="DF58" s="22">
        <v>0</v>
      </c>
      <c r="DG58" s="22">
        <v>0</v>
      </c>
      <c r="DH58" s="23">
        <v>0</v>
      </c>
      <c r="DI58" s="22">
        <v>0</v>
      </c>
      <c r="DJ58" s="22">
        <v>0</v>
      </c>
      <c r="DK58" s="22">
        <v>0</v>
      </c>
      <c r="DL58" s="22">
        <v>0</v>
      </c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</row>
    <row r="59" spans="1:225" ht="12.75" customHeight="1" x14ac:dyDescent="0.2">
      <c r="A59" s="66" t="s">
        <v>250</v>
      </c>
      <c r="B59" s="21">
        <v>2006</v>
      </c>
      <c r="C59" s="67" t="s">
        <v>251</v>
      </c>
      <c r="D59" s="23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115187.03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v>0</v>
      </c>
      <c r="CJ59" s="22">
        <v>0</v>
      </c>
      <c r="CK59" s="22">
        <v>0</v>
      </c>
      <c r="CL59" s="23">
        <v>0</v>
      </c>
      <c r="CM59" s="22">
        <v>0</v>
      </c>
      <c r="CN59" s="22">
        <v>0</v>
      </c>
      <c r="CO59" s="23">
        <v>0</v>
      </c>
      <c r="CP59" s="22">
        <v>0</v>
      </c>
      <c r="CQ59" s="22">
        <v>0</v>
      </c>
      <c r="CR59" s="22">
        <v>0</v>
      </c>
      <c r="CS59" s="22">
        <v>0</v>
      </c>
      <c r="CT59" s="22">
        <v>0</v>
      </c>
      <c r="CU59" s="22">
        <v>0</v>
      </c>
      <c r="CV59" s="22">
        <v>6899179.7199999997</v>
      </c>
      <c r="CW59" s="22">
        <v>0</v>
      </c>
      <c r="CX59" s="22">
        <v>0</v>
      </c>
      <c r="CY59" s="22">
        <v>0</v>
      </c>
      <c r="CZ59" s="22">
        <v>0</v>
      </c>
      <c r="DA59" s="22">
        <v>0</v>
      </c>
      <c r="DB59" s="23">
        <v>0</v>
      </c>
      <c r="DC59" s="22">
        <v>0</v>
      </c>
      <c r="DD59" s="22">
        <v>0</v>
      </c>
      <c r="DE59" s="23">
        <v>0</v>
      </c>
      <c r="DF59" s="22">
        <v>0</v>
      </c>
      <c r="DG59" s="22">
        <v>0</v>
      </c>
      <c r="DH59" s="23">
        <v>0</v>
      </c>
      <c r="DI59" s="22">
        <v>0</v>
      </c>
      <c r="DJ59" s="22">
        <v>0</v>
      </c>
      <c r="DK59" s="22">
        <v>0</v>
      </c>
      <c r="DL59" s="22">
        <v>7014366.75</v>
      </c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</row>
    <row r="60" spans="1:225" ht="12.75" customHeight="1" x14ac:dyDescent="0.2">
      <c r="A60" s="66" t="s">
        <v>253</v>
      </c>
      <c r="B60" s="21">
        <v>2007</v>
      </c>
      <c r="C60" s="67" t="s">
        <v>246</v>
      </c>
      <c r="D60" s="23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188849.22000000003</v>
      </c>
      <c r="BE60" s="22">
        <v>34907.42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v>0</v>
      </c>
      <c r="CJ60" s="22">
        <v>0</v>
      </c>
      <c r="CK60" s="22">
        <v>0</v>
      </c>
      <c r="CL60" s="23">
        <v>0</v>
      </c>
      <c r="CM60" s="22">
        <v>0</v>
      </c>
      <c r="CN60" s="22">
        <v>0</v>
      </c>
      <c r="CO60" s="23"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v>21192864.550000042</v>
      </c>
      <c r="CW60" s="22">
        <v>0</v>
      </c>
      <c r="CX60" s="22">
        <v>0</v>
      </c>
      <c r="CY60" s="22">
        <v>0</v>
      </c>
      <c r="CZ60" s="22">
        <v>0</v>
      </c>
      <c r="DA60" s="22">
        <v>0</v>
      </c>
      <c r="DB60" s="23">
        <v>0</v>
      </c>
      <c r="DC60" s="22">
        <v>0</v>
      </c>
      <c r="DD60" s="22">
        <v>0</v>
      </c>
      <c r="DE60" s="23">
        <v>0</v>
      </c>
      <c r="DF60" s="22">
        <v>0</v>
      </c>
      <c r="DG60" s="22">
        <v>0</v>
      </c>
      <c r="DH60" s="23">
        <v>0</v>
      </c>
      <c r="DI60" s="22">
        <v>0</v>
      </c>
      <c r="DJ60" s="22">
        <v>0</v>
      </c>
      <c r="DK60" s="22">
        <v>0</v>
      </c>
      <c r="DL60" s="22">
        <v>21416621.190000042</v>
      </c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</row>
    <row r="61" spans="1:225" ht="12.75" customHeight="1" x14ac:dyDescent="0.2">
      <c r="A61" s="66" t="s">
        <v>255</v>
      </c>
      <c r="B61" s="21">
        <v>2008</v>
      </c>
      <c r="C61" s="67" t="s">
        <v>246</v>
      </c>
      <c r="D61" s="23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v>0</v>
      </c>
      <c r="CJ61" s="22">
        <v>0</v>
      </c>
      <c r="CK61" s="22">
        <v>0</v>
      </c>
      <c r="CL61" s="23">
        <v>0</v>
      </c>
      <c r="CM61" s="22">
        <v>0</v>
      </c>
      <c r="CN61" s="22">
        <v>0</v>
      </c>
      <c r="CO61" s="23">
        <v>0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0</v>
      </c>
      <c r="CV61" s="22">
        <v>0</v>
      </c>
      <c r="CW61" s="22">
        <v>0</v>
      </c>
      <c r="CX61" s="22">
        <v>0</v>
      </c>
      <c r="CY61" s="22">
        <v>0</v>
      </c>
      <c r="CZ61" s="22">
        <v>0</v>
      </c>
      <c r="DA61" s="22">
        <v>0</v>
      </c>
      <c r="DB61" s="23">
        <v>0</v>
      </c>
      <c r="DC61" s="22">
        <v>0</v>
      </c>
      <c r="DD61" s="22">
        <v>0</v>
      </c>
      <c r="DE61" s="23">
        <v>0</v>
      </c>
      <c r="DF61" s="22">
        <v>0</v>
      </c>
      <c r="DG61" s="22">
        <v>0</v>
      </c>
      <c r="DH61" s="23">
        <v>0</v>
      </c>
      <c r="DI61" s="22">
        <v>0</v>
      </c>
      <c r="DJ61" s="22">
        <v>0</v>
      </c>
      <c r="DK61" s="22">
        <v>0</v>
      </c>
      <c r="DL61" s="22">
        <v>0</v>
      </c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</row>
    <row r="62" spans="1:225" ht="12.75" customHeight="1" x14ac:dyDescent="0.2">
      <c r="A62" s="66" t="s">
        <v>257</v>
      </c>
      <c r="B62" s="21">
        <v>3001</v>
      </c>
      <c r="C62" s="67" t="s">
        <v>251</v>
      </c>
      <c r="D62" s="23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v>0</v>
      </c>
      <c r="CJ62" s="22">
        <v>0</v>
      </c>
      <c r="CK62" s="22">
        <v>0</v>
      </c>
      <c r="CL62" s="23">
        <v>0</v>
      </c>
      <c r="CM62" s="22">
        <v>0</v>
      </c>
      <c r="CN62" s="22">
        <v>0</v>
      </c>
      <c r="CO62" s="23">
        <v>0</v>
      </c>
      <c r="CP62" s="22">
        <v>0</v>
      </c>
      <c r="CQ62" s="22">
        <v>0</v>
      </c>
      <c r="CR62" s="22">
        <v>0</v>
      </c>
      <c r="CS62" s="22">
        <v>0</v>
      </c>
      <c r="CT62" s="22">
        <v>0</v>
      </c>
      <c r="CU62" s="22">
        <v>0</v>
      </c>
      <c r="CV62" s="22">
        <v>112123610.41454101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3">
        <v>0</v>
      </c>
      <c r="DC62" s="22">
        <v>0</v>
      </c>
      <c r="DD62" s="22">
        <v>0</v>
      </c>
      <c r="DE62" s="23">
        <v>0</v>
      </c>
      <c r="DF62" s="22">
        <v>0</v>
      </c>
      <c r="DG62" s="22">
        <v>0</v>
      </c>
      <c r="DH62" s="23">
        <v>0</v>
      </c>
      <c r="DI62" s="22">
        <v>0</v>
      </c>
      <c r="DJ62" s="22">
        <v>0</v>
      </c>
      <c r="DK62" s="22">
        <v>0</v>
      </c>
      <c r="DL62" s="22">
        <v>112123610.41454101</v>
      </c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</row>
    <row r="63" spans="1:225" ht="12.75" customHeight="1" x14ac:dyDescent="0.2">
      <c r="A63" s="66" t="s">
        <v>259</v>
      </c>
      <c r="B63" s="21">
        <v>3002</v>
      </c>
      <c r="C63" s="67" t="s">
        <v>251</v>
      </c>
      <c r="D63" s="23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v>0</v>
      </c>
      <c r="CJ63" s="22">
        <v>0</v>
      </c>
      <c r="CK63" s="22">
        <v>0</v>
      </c>
      <c r="CL63" s="23">
        <v>0</v>
      </c>
      <c r="CM63" s="22">
        <v>0</v>
      </c>
      <c r="CN63" s="22">
        <v>0</v>
      </c>
      <c r="CO63" s="23">
        <v>0</v>
      </c>
      <c r="CP63" s="22">
        <v>0</v>
      </c>
      <c r="CQ63" s="22">
        <v>0</v>
      </c>
      <c r="CR63" s="22">
        <v>0</v>
      </c>
      <c r="CS63" s="22">
        <v>0</v>
      </c>
      <c r="CT63" s="22">
        <v>0</v>
      </c>
      <c r="CU63" s="22">
        <v>0</v>
      </c>
      <c r="CV63" s="22">
        <v>167461052.90000013</v>
      </c>
      <c r="CW63" s="22">
        <v>0</v>
      </c>
      <c r="CX63" s="22">
        <v>0</v>
      </c>
      <c r="CY63" s="22">
        <v>0</v>
      </c>
      <c r="CZ63" s="22">
        <v>0</v>
      </c>
      <c r="DA63" s="22">
        <v>0</v>
      </c>
      <c r="DB63" s="23">
        <v>0</v>
      </c>
      <c r="DC63" s="22">
        <v>0</v>
      </c>
      <c r="DD63" s="22">
        <v>0</v>
      </c>
      <c r="DE63" s="23">
        <v>0</v>
      </c>
      <c r="DF63" s="22">
        <v>0</v>
      </c>
      <c r="DG63" s="22">
        <v>0</v>
      </c>
      <c r="DH63" s="23">
        <v>0</v>
      </c>
      <c r="DI63" s="22">
        <v>0</v>
      </c>
      <c r="DJ63" s="22">
        <v>0</v>
      </c>
      <c r="DK63" s="22">
        <v>0</v>
      </c>
      <c r="DL63" s="22">
        <v>167461052.90000013</v>
      </c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</row>
    <row r="64" spans="1:225" ht="12.75" customHeight="1" x14ac:dyDescent="0.2">
      <c r="A64" s="66" t="s">
        <v>261</v>
      </c>
      <c r="B64" s="21">
        <v>3003</v>
      </c>
      <c r="C64" s="67" t="s">
        <v>251</v>
      </c>
      <c r="D64" s="2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10728.6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v>0</v>
      </c>
      <c r="CJ64" s="22">
        <v>0</v>
      </c>
      <c r="CK64" s="22">
        <v>0</v>
      </c>
      <c r="CL64" s="23">
        <v>0</v>
      </c>
      <c r="CM64" s="22">
        <v>0</v>
      </c>
      <c r="CN64" s="22">
        <v>0</v>
      </c>
      <c r="CO64" s="23">
        <v>0</v>
      </c>
      <c r="CP64" s="22">
        <v>0</v>
      </c>
      <c r="CQ64" s="22">
        <v>0</v>
      </c>
      <c r="CR64" s="22">
        <v>0</v>
      </c>
      <c r="CS64" s="22">
        <v>0</v>
      </c>
      <c r="CT64" s="22">
        <v>0</v>
      </c>
      <c r="CU64" s="22">
        <v>0</v>
      </c>
      <c r="CV64" s="22">
        <v>1889056035.3700001</v>
      </c>
      <c r="CW64" s="22">
        <v>0</v>
      </c>
      <c r="CX64" s="22">
        <v>0</v>
      </c>
      <c r="CY64" s="22">
        <v>0</v>
      </c>
      <c r="CZ64" s="22">
        <v>0</v>
      </c>
      <c r="DA64" s="22">
        <v>0</v>
      </c>
      <c r="DB64" s="23">
        <v>0</v>
      </c>
      <c r="DC64" s="22">
        <v>0</v>
      </c>
      <c r="DD64" s="22">
        <v>0</v>
      </c>
      <c r="DE64" s="23">
        <v>0</v>
      </c>
      <c r="DF64" s="22">
        <v>0</v>
      </c>
      <c r="DG64" s="22">
        <v>0</v>
      </c>
      <c r="DH64" s="23">
        <v>0</v>
      </c>
      <c r="DI64" s="22">
        <v>0</v>
      </c>
      <c r="DJ64" s="22">
        <v>0</v>
      </c>
      <c r="DK64" s="22">
        <v>0</v>
      </c>
      <c r="DL64" s="22">
        <v>1889066763.97</v>
      </c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</row>
    <row r="65" spans="1:236" ht="12.75" customHeight="1" x14ac:dyDescent="0.2">
      <c r="A65" s="66" t="s">
        <v>263</v>
      </c>
      <c r="B65" s="21">
        <v>3004</v>
      </c>
      <c r="C65" s="67" t="s">
        <v>251</v>
      </c>
      <c r="D65" s="23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4292.6000000000004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v>0</v>
      </c>
      <c r="CJ65" s="22">
        <v>0</v>
      </c>
      <c r="CK65" s="22">
        <v>0</v>
      </c>
      <c r="CL65" s="23">
        <v>0</v>
      </c>
      <c r="CM65" s="22">
        <v>0</v>
      </c>
      <c r="CN65" s="22">
        <v>0</v>
      </c>
      <c r="CO65" s="23">
        <v>0</v>
      </c>
      <c r="CP65" s="22">
        <v>0</v>
      </c>
      <c r="CQ65" s="22">
        <v>0</v>
      </c>
      <c r="CR65" s="22">
        <v>0</v>
      </c>
      <c r="CS65" s="22">
        <v>0</v>
      </c>
      <c r="CT65" s="22">
        <v>0</v>
      </c>
      <c r="CU65" s="22">
        <v>19902961.140000001</v>
      </c>
      <c r="CV65" s="22">
        <v>1908110504.3299999</v>
      </c>
      <c r="CW65" s="22">
        <v>0</v>
      </c>
      <c r="CX65" s="22">
        <v>0</v>
      </c>
      <c r="CY65" s="22">
        <v>0</v>
      </c>
      <c r="CZ65" s="22">
        <v>0</v>
      </c>
      <c r="DA65" s="22">
        <v>0</v>
      </c>
      <c r="DB65" s="23">
        <v>0</v>
      </c>
      <c r="DC65" s="22">
        <v>0</v>
      </c>
      <c r="DD65" s="22">
        <v>0</v>
      </c>
      <c r="DE65" s="23">
        <v>0</v>
      </c>
      <c r="DF65" s="22">
        <v>0</v>
      </c>
      <c r="DG65" s="22">
        <v>0</v>
      </c>
      <c r="DH65" s="23">
        <v>0</v>
      </c>
      <c r="DI65" s="22">
        <v>0</v>
      </c>
      <c r="DJ65" s="22">
        <v>0</v>
      </c>
      <c r="DK65" s="22">
        <v>0</v>
      </c>
      <c r="DL65" s="22">
        <v>1928017758.0699999</v>
      </c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36" ht="12.75" customHeight="1" x14ac:dyDescent="0.2">
      <c r="A66" s="66" t="s">
        <v>265</v>
      </c>
      <c r="B66" s="21">
        <v>3005</v>
      </c>
      <c r="C66" s="67" t="s">
        <v>251</v>
      </c>
      <c r="D66" s="23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52716.23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v>0</v>
      </c>
      <c r="CJ66" s="22">
        <v>0</v>
      </c>
      <c r="CK66" s="22">
        <v>0</v>
      </c>
      <c r="CL66" s="23">
        <v>0</v>
      </c>
      <c r="CM66" s="22">
        <v>0</v>
      </c>
      <c r="CN66" s="22">
        <v>0</v>
      </c>
      <c r="CO66" s="23">
        <v>0</v>
      </c>
      <c r="CP66" s="22">
        <v>0</v>
      </c>
      <c r="CQ66" s="22">
        <v>0</v>
      </c>
      <c r="CR66" s="22">
        <v>0</v>
      </c>
      <c r="CS66" s="22">
        <v>0</v>
      </c>
      <c r="CT66" s="22">
        <v>0</v>
      </c>
      <c r="CU66" s="22">
        <v>0</v>
      </c>
      <c r="CV66" s="22">
        <v>31636714.129999891</v>
      </c>
      <c r="CW66" s="22">
        <v>0</v>
      </c>
      <c r="CX66" s="22">
        <v>0</v>
      </c>
      <c r="CY66" s="22">
        <v>0</v>
      </c>
      <c r="CZ66" s="22">
        <v>0</v>
      </c>
      <c r="DA66" s="22">
        <v>0</v>
      </c>
      <c r="DB66" s="23">
        <v>0</v>
      </c>
      <c r="DC66" s="22">
        <v>0</v>
      </c>
      <c r="DD66" s="22">
        <v>0</v>
      </c>
      <c r="DE66" s="23">
        <v>0</v>
      </c>
      <c r="DF66" s="22">
        <v>0</v>
      </c>
      <c r="DG66" s="22">
        <v>0</v>
      </c>
      <c r="DH66" s="23">
        <v>0</v>
      </c>
      <c r="DI66" s="22">
        <v>0</v>
      </c>
      <c r="DJ66" s="22">
        <v>0</v>
      </c>
      <c r="DK66" s="22">
        <v>0</v>
      </c>
      <c r="DL66" s="22">
        <v>31689430.359999891</v>
      </c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</row>
    <row r="67" spans="1:236" ht="12.75" customHeight="1" x14ac:dyDescent="0.2">
      <c r="A67" s="66" t="s">
        <v>267</v>
      </c>
      <c r="B67" s="21">
        <v>3006</v>
      </c>
      <c r="C67" s="67" t="s">
        <v>251</v>
      </c>
      <c r="D67" s="23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58944729.249999858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v>0</v>
      </c>
      <c r="CJ67" s="22">
        <v>0</v>
      </c>
      <c r="CK67" s="22">
        <v>0</v>
      </c>
      <c r="CL67" s="23">
        <v>0</v>
      </c>
      <c r="CM67" s="22">
        <v>0</v>
      </c>
      <c r="CN67" s="22">
        <v>0</v>
      </c>
      <c r="CO67" s="23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1642321359.9713674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3">
        <v>0</v>
      </c>
      <c r="DC67" s="22">
        <v>0</v>
      </c>
      <c r="DD67" s="22">
        <v>0</v>
      </c>
      <c r="DE67" s="23">
        <v>0</v>
      </c>
      <c r="DF67" s="22">
        <v>0</v>
      </c>
      <c r="DG67" s="22">
        <v>0</v>
      </c>
      <c r="DH67" s="23">
        <v>0</v>
      </c>
      <c r="DI67" s="22">
        <v>0</v>
      </c>
      <c r="DJ67" s="22">
        <v>0</v>
      </c>
      <c r="DK67" s="22">
        <v>0</v>
      </c>
      <c r="DL67" s="22">
        <v>1701266089.2213671</v>
      </c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</row>
    <row r="68" spans="1:236" ht="12.75" customHeight="1" x14ac:dyDescent="0.2">
      <c r="A68" s="66" t="s">
        <v>269</v>
      </c>
      <c r="B68" s="21">
        <v>3007</v>
      </c>
      <c r="C68" s="67" t="s">
        <v>251</v>
      </c>
      <c r="D68" s="23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4350.04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v>0</v>
      </c>
      <c r="CJ68" s="22">
        <v>0</v>
      </c>
      <c r="CK68" s="22">
        <v>0</v>
      </c>
      <c r="CL68" s="23">
        <v>0</v>
      </c>
      <c r="CM68" s="22">
        <v>0</v>
      </c>
      <c r="CN68" s="22">
        <v>0</v>
      </c>
      <c r="CO68" s="23">
        <v>0</v>
      </c>
      <c r="CP68" s="22">
        <v>0</v>
      </c>
      <c r="CQ68" s="22">
        <v>0</v>
      </c>
      <c r="CR68" s="22">
        <v>0</v>
      </c>
      <c r="CS68" s="22">
        <v>0</v>
      </c>
      <c r="CT68" s="22">
        <v>0</v>
      </c>
      <c r="CU68" s="22">
        <v>0</v>
      </c>
      <c r="CV68" s="22">
        <v>989220.09</v>
      </c>
      <c r="CW68" s="22">
        <v>0</v>
      </c>
      <c r="CX68" s="22">
        <v>0</v>
      </c>
      <c r="CY68" s="22">
        <v>0</v>
      </c>
      <c r="CZ68" s="22">
        <v>0</v>
      </c>
      <c r="DA68" s="22">
        <v>0</v>
      </c>
      <c r="DB68" s="23">
        <v>0</v>
      </c>
      <c r="DC68" s="22">
        <v>0</v>
      </c>
      <c r="DD68" s="22">
        <v>0</v>
      </c>
      <c r="DE68" s="23">
        <v>0</v>
      </c>
      <c r="DF68" s="22">
        <v>0</v>
      </c>
      <c r="DG68" s="22">
        <v>0</v>
      </c>
      <c r="DH68" s="23">
        <v>0</v>
      </c>
      <c r="DI68" s="22">
        <v>0</v>
      </c>
      <c r="DJ68" s="22">
        <v>0</v>
      </c>
      <c r="DK68" s="22">
        <v>0</v>
      </c>
      <c r="DL68" s="22">
        <v>993570.13</v>
      </c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</row>
    <row r="69" spans="1:236" ht="12.75" customHeight="1" x14ac:dyDescent="0.2">
      <c r="A69" s="66" t="s">
        <v>271</v>
      </c>
      <c r="B69" s="21">
        <v>3008</v>
      </c>
      <c r="C69" s="67" t="s">
        <v>251</v>
      </c>
      <c r="D69" s="23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23428977.920000002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v>0</v>
      </c>
      <c r="CJ69" s="22">
        <v>0</v>
      </c>
      <c r="CK69" s="22">
        <v>0</v>
      </c>
      <c r="CL69" s="23">
        <v>0</v>
      </c>
      <c r="CM69" s="22">
        <v>0</v>
      </c>
      <c r="CN69" s="22">
        <v>0</v>
      </c>
      <c r="CO69" s="23">
        <v>0</v>
      </c>
      <c r="CP69" s="22">
        <v>0</v>
      </c>
      <c r="CQ69" s="22">
        <v>0</v>
      </c>
      <c r="CR69" s="22">
        <v>0</v>
      </c>
      <c r="CS69" s="22">
        <v>0</v>
      </c>
      <c r="CT69" s="22">
        <v>0</v>
      </c>
      <c r="CU69" s="22">
        <v>0</v>
      </c>
      <c r="CV69" s="22">
        <v>435401636.76999998</v>
      </c>
      <c r="CW69" s="22">
        <v>0</v>
      </c>
      <c r="CX69" s="22">
        <v>0</v>
      </c>
      <c r="CY69" s="22">
        <v>0</v>
      </c>
      <c r="CZ69" s="22">
        <v>0</v>
      </c>
      <c r="DA69" s="22">
        <v>0</v>
      </c>
      <c r="DB69" s="23">
        <v>0</v>
      </c>
      <c r="DC69" s="22">
        <v>0</v>
      </c>
      <c r="DD69" s="22">
        <v>0</v>
      </c>
      <c r="DE69" s="23">
        <v>0</v>
      </c>
      <c r="DF69" s="22">
        <v>0</v>
      </c>
      <c r="DG69" s="22">
        <v>0</v>
      </c>
      <c r="DH69" s="23">
        <v>0</v>
      </c>
      <c r="DI69" s="22">
        <v>0</v>
      </c>
      <c r="DJ69" s="22">
        <v>0</v>
      </c>
      <c r="DK69" s="22">
        <v>0</v>
      </c>
      <c r="DL69" s="22">
        <v>458830614.69</v>
      </c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</row>
    <row r="70" spans="1:236" ht="12.75" customHeight="1" x14ac:dyDescent="0.2">
      <c r="A70" s="66" t="s">
        <v>273</v>
      </c>
      <c r="B70" s="21">
        <v>3009</v>
      </c>
      <c r="C70" s="67" t="s">
        <v>251</v>
      </c>
      <c r="D70" s="23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18651001.070000041</v>
      </c>
      <c r="BE70" s="22">
        <v>8288805.9200000474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v>152217586.21000001</v>
      </c>
      <c r="CJ70" s="22">
        <v>0</v>
      </c>
      <c r="CK70" s="22">
        <v>0</v>
      </c>
      <c r="CL70" s="23">
        <v>152217586.21000001</v>
      </c>
      <c r="CM70" s="22">
        <v>16740338.880000001</v>
      </c>
      <c r="CN70" s="22">
        <v>135477247.33000001</v>
      </c>
      <c r="CO70" s="23">
        <v>0</v>
      </c>
      <c r="CP70" s="22">
        <v>0</v>
      </c>
      <c r="CQ70" s="22">
        <v>0</v>
      </c>
      <c r="CR70" s="22">
        <v>0</v>
      </c>
      <c r="CS70" s="22">
        <v>0</v>
      </c>
      <c r="CT70" s="22">
        <v>0</v>
      </c>
      <c r="CU70" s="22">
        <v>0</v>
      </c>
      <c r="CV70" s="22">
        <v>1854670731.9196246</v>
      </c>
      <c r="CW70" s="22">
        <v>0</v>
      </c>
      <c r="CX70" s="22">
        <v>0</v>
      </c>
      <c r="CY70" s="22">
        <v>0</v>
      </c>
      <c r="CZ70" s="22">
        <v>0</v>
      </c>
      <c r="DA70" s="22">
        <v>0</v>
      </c>
      <c r="DB70" s="23">
        <v>0</v>
      </c>
      <c r="DC70" s="22">
        <v>0</v>
      </c>
      <c r="DD70" s="22">
        <v>0</v>
      </c>
      <c r="DE70" s="23">
        <v>0</v>
      </c>
      <c r="DF70" s="22">
        <v>0</v>
      </c>
      <c r="DG70" s="22">
        <v>0</v>
      </c>
      <c r="DH70" s="23">
        <v>0</v>
      </c>
      <c r="DI70" s="22">
        <v>0</v>
      </c>
      <c r="DJ70" s="22">
        <v>0</v>
      </c>
      <c r="DK70" s="22">
        <v>0</v>
      </c>
      <c r="DL70" s="22">
        <v>2033828125.1196246</v>
      </c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</row>
    <row r="71" spans="1:236" ht="12.75" customHeight="1" x14ac:dyDescent="0.2">
      <c r="A71" s="66" t="s">
        <v>275</v>
      </c>
      <c r="B71" s="21">
        <v>3011</v>
      </c>
      <c r="C71" s="67" t="s">
        <v>251</v>
      </c>
      <c r="D71" s="23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34885987.747743994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v>0</v>
      </c>
      <c r="CJ71" s="22">
        <v>0</v>
      </c>
      <c r="CK71" s="22">
        <v>0</v>
      </c>
      <c r="CL71" s="23">
        <v>0</v>
      </c>
      <c r="CM71" s="22">
        <v>0</v>
      </c>
      <c r="CN71" s="22">
        <v>0</v>
      </c>
      <c r="CO71" s="23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542609971.8923378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3">
        <v>0</v>
      </c>
      <c r="DC71" s="22">
        <v>0</v>
      </c>
      <c r="DD71" s="22">
        <v>0</v>
      </c>
      <c r="DE71" s="23">
        <v>0</v>
      </c>
      <c r="DF71" s="22">
        <v>0</v>
      </c>
      <c r="DG71" s="22">
        <v>0</v>
      </c>
      <c r="DH71" s="23">
        <v>0</v>
      </c>
      <c r="DI71" s="22">
        <v>0</v>
      </c>
      <c r="DJ71" s="22">
        <v>0</v>
      </c>
      <c r="DK71" s="22">
        <v>0</v>
      </c>
      <c r="DL71" s="22">
        <v>577495959.64008176</v>
      </c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</row>
    <row r="72" spans="1:236" ht="12.75" customHeight="1" x14ac:dyDescent="0.2">
      <c r="A72" s="66" t="s">
        <v>277</v>
      </c>
      <c r="B72" s="21">
        <v>3012</v>
      </c>
      <c r="C72" s="67" t="s">
        <v>251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v>15652601.690000001</v>
      </c>
      <c r="CJ72" s="22">
        <v>0</v>
      </c>
      <c r="CK72" s="22">
        <v>0</v>
      </c>
      <c r="CL72" s="23">
        <v>15652601.690000001</v>
      </c>
      <c r="CM72" s="22">
        <v>222566.99</v>
      </c>
      <c r="CN72" s="22">
        <v>15430034.700000001</v>
      </c>
      <c r="CO72" s="23">
        <v>0</v>
      </c>
      <c r="CP72" s="22">
        <v>0</v>
      </c>
      <c r="CQ72" s="22">
        <v>0</v>
      </c>
      <c r="CR72" s="22">
        <v>0</v>
      </c>
      <c r="CS72" s="22">
        <v>0</v>
      </c>
      <c r="CT72" s="22">
        <v>0</v>
      </c>
      <c r="CU72" s="22">
        <v>0</v>
      </c>
      <c r="CV72" s="22">
        <v>2416813402.79</v>
      </c>
      <c r="CW72" s="22">
        <v>0</v>
      </c>
      <c r="CX72" s="22">
        <v>0</v>
      </c>
      <c r="CY72" s="22">
        <v>0</v>
      </c>
      <c r="CZ72" s="22">
        <v>0</v>
      </c>
      <c r="DA72" s="22">
        <v>0</v>
      </c>
      <c r="DB72" s="23">
        <v>0</v>
      </c>
      <c r="DC72" s="22">
        <v>0</v>
      </c>
      <c r="DD72" s="22">
        <v>0</v>
      </c>
      <c r="DE72" s="23">
        <v>0</v>
      </c>
      <c r="DF72" s="22">
        <v>0</v>
      </c>
      <c r="DG72" s="22">
        <v>0</v>
      </c>
      <c r="DH72" s="23">
        <v>0</v>
      </c>
      <c r="DI72" s="22">
        <v>0</v>
      </c>
      <c r="DJ72" s="22">
        <v>0</v>
      </c>
      <c r="DK72" s="22">
        <v>0</v>
      </c>
      <c r="DL72" s="22">
        <v>2432466004.4800005</v>
      </c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36" ht="12.75" customHeight="1" x14ac:dyDescent="0.2">
      <c r="A73" s="66" t="s">
        <v>279</v>
      </c>
      <c r="B73" s="21">
        <v>3015</v>
      </c>
      <c r="C73" s="67" t="s">
        <v>251</v>
      </c>
      <c r="D73" s="23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152840.03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v>0</v>
      </c>
      <c r="CJ73" s="22">
        <v>0</v>
      </c>
      <c r="CK73" s="22">
        <v>0</v>
      </c>
      <c r="CL73" s="23">
        <v>0</v>
      </c>
      <c r="CM73" s="22">
        <v>0</v>
      </c>
      <c r="CN73" s="22">
        <v>0</v>
      </c>
      <c r="CO73" s="23">
        <v>0</v>
      </c>
      <c r="CP73" s="22">
        <v>0</v>
      </c>
      <c r="CQ73" s="22">
        <v>0</v>
      </c>
      <c r="CR73" s="22">
        <v>0</v>
      </c>
      <c r="CS73" s="22">
        <v>0</v>
      </c>
      <c r="CT73" s="22">
        <v>0</v>
      </c>
      <c r="CU73" s="22">
        <v>0</v>
      </c>
      <c r="CV73" s="22">
        <v>-1786059.65</v>
      </c>
      <c r="CW73" s="22">
        <v>0</v>
      </c>
      <c r="CX73" s="22">
        <v>0</v>
      </c>
      <c r="CY73" s="22">
        <v>0</v>
      </c>
      <c r="CZ73" s="22">
        <v>0</v>
      </c>
      <c r="DA73" s="22">
        <v>0</v>
      </c>
      <c r="DB73" s="23">
        <v>0</v>
      </c>
      <c r="DC73" s="22">
        <v>0</v>
      </c>
      <c r="DD73" s="22">
        <v>0</v>
      </c>
      <c r="DE73" s="23">
        <v>0</v>
      </c>
      <c r="DF73" s="22">
        <v>0</v>
      </c>
      <c r="DG73" s="22">
        <v>0</v>
      </c>
      <c r="DH73" s="23">
        <v>0</v>
      </c>
      <c r="DI73" s="22">
        <v>0</v>
      </c>
      <c r="DJ73" s="22">
        <v>0</v>
      </c>
      <c r="DK73" s="22">
        <v>0</v>
      </c>
      <c r="DL73" s="22">
        <v>-1633219.6199999999</v>
      </c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HK73" s="17"/>
      <c r="HL73" s="17"/>
      <c r="HM73" s="17"/>
      <c r="HN73" s="17"/>
      <c r="HO73" s="17"/>
      <c r="HP73" s="17"/>
      <c r="HQ73" s="17"/>
    </row>
    <row r="74" spans="1:236" ht="12.75" customHeight="1" x14ac:dyDescent="0.2">
      <c r="A74" s="66" t="s">
        <v>281</v>
      </c>
      <c r="B74" s="21">
        <v>3016</v>
      </c>
      <c r="C74" s="67" t="s">
        <v>251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2084065.5499999463</v>
      </c>
      <c r="BE74" s="22">
        <v>26618982.770000044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v>70605019.410000041</v>
      </c>
      <c r="CJ74" s="22">
        <v>464990</v>
      </c>
      <c r="CK74" s="22">
        <v>1335164.0800000003</v>
      </c>
      <c r="CL74" s="23">
        <v>46460982.540000036</v>
      </c>
      <c r="CM74" s="22">
        <v>2034397.870000001</v>
      </c>
      <c r="CN74" s="22">
        <v>44426584.670000032</v>
      </c>
      <c r="CO74" s="23">
        <v>22343882.790000003</v>
      </c>
      <c r="CP74" s="22">
        <v>425139.01</v>
      </c>
      <c r="CQ74" s="22">
        <v>21918743.780000001</v>
      </c>
      <c r="CR74" s="22">
        <v>539480.1300000007</v>
      </c>
      <c r="CS74" s="22">
        <v>0</v>
      </c>
      <c r="CT74" s="22">
        <v>0</v>
      </c>
      <c r="CU74" s="22">
        <v>0</v>
      </c>
      <c r="CV74" s="22">
        <v>146805524.3200008</v>
      </c>
      <c r="CW74" s="22">
        <v>0</v>
      </c>
      <c r="CX74" s="22">
        <v>0</v>
      </c>
      <c r="CY74" s="22">
        <v>0</v>
      </c>
      <c r="CZ74" s="22">
        <v>0</v>
      </c>
      <c r="DA74" s="22">
        <v>0</v>
      </c>
      <c r="DB74" s="23">
        <v>0</v>
      </c>
      <c r="DC74" s="22">
        <v>0</v>
      </c>
      <c r="DD74" s="22">
        <v>0</v>
      </c>
      <c r="DE74" s="23">
        <v>0</v>
      </c>
      <c r="DF74" s="22">
        <v>0</v>
      </c>
      <c r="DG74" s="22">
        <v>0</v>
      </c>
      <c r="DH74" s="23">
        <v>0</v>
      </c>
      <c r="DI74" s="22">
        <v>0</v>
      </c>
      <c r="DJ74" s="22">
        <v>0</v>
      </c>
      <c r="DK74" s="22">
        <v>0</v>
      </c>
      <c r="DL74" s="22">
        <v>246653072.18000087</v>
      </c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</row>
    <row r="75" spans="1:236" x14ac:dyDescent="0.2">
      <c r="A75" s="66" t="s">
        <v>283</v>
      </c>
      <c r="B75" s="21">
        <v>3017</v>
      </c>
      <c r="C75" s="67" t="s">
        <v>251</v>
      </c>
      <c r="D75" s="23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172755489.73000216</v>
      </c>
      <c r="BE75" s="22">
        <v>97246570.420000389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v>447318.82</v>
      </c>
      <c r="CJ75" s="22">
        <v>0</v>
      </c>
      <c r="CK75" s="22">
        <v>0</v>
      </c>
      <c r="CL75" s="23">
        <v>447318.82</v>
      </c>
      <c r="CM75" s="22">
        <v>-6865.47</v>
      </c>
      <c r="CN75" s="22">
        <v>454184.29</v>
      </c>
      <c r="CO75" s="23">
        <v>0</v>
      </c>
      <c r="CP75" s="22">
        <v>0</v>
      </c>
      <c r="CQ75" s="22">
        <v>0</v>
      </c>
      <c r="CR75" s="22">
        <v>0</v>
      </c>
      <c r="CS75" s="22">
        <v>0</v>
      </c>
      <c r="CT75" s="22">
        <v>0</v>
      </c>
      <c r="CU75" s="22">
        <v>0</v>
      </c>
      <c r="CV75" s="22">
        <v>1666939975.2897666</v>
      </c>
      <c r="CW75" s="22">
        <v>0</v>
      </c>
      <c r="CX75" s="22">
        <v>0</v>
      </c>
      <c r="CY75" s="22">
        <v>0</v>
      </c>
      <c r="CZ75" s="22">
        <v>0</v>
      </c>
      <c r="DA75" s="22">
        <v>0</v>
      </c>
      <c r="DB75" s="23">
        <v>0</v>
      </c>
      <c r="DC75" s="22">
        <v>0</v>
      </c>
      <c r="DD75" s="22">
        <v>0</v>
      </c>
      <c r="DE75" s="23">
        <v>0</v>
      </c>
      <c r="DF75" s="22">
        <v>0</v>
      </c>
      <c r="DG75" s="22">
        <v>0</v>
      </c>
      <c r="DH75" s="23">
        <v>0</v>
      </c>
      <c r="DI75" s="22">
        <v>0</v>
      </c>
      <c r="DJ75" s="22">
        <v>0</v>
      </c>
      <c r="DK75" s="22">
        <v>0</v>
      </c>
      <c r="DL75" s="22">
        <v>1937389354.2597692</v>
      </c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</row>
    <row r="76" spans="1:236" ht="12.75" customHeight="1" x14ac:dyDescent="0.2">
      <c r="A76" s="66" t="s">
        <v>285</v>
      </c>
      <c r="B76" s="21">
        <v>3018</v>
      </c>
      <c r="C76" s="67" t="s">
        <v>251</v>
      </c>
      <c r="D76" s="23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4463.78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v>0</v>
      </c>
      <c r="CJ76" s="22">
        <v>0</v>
      </c>
      <c r="CK76" s="22">
        <v>0</v>
      </c>
      <c r="CL76" s="23">
        <v>0</v>
      </c>
      <c r="CM76" s="22">
        <v>0</v>
      </c>
      <c r="CN76" s="22">
        <v>0</v>
      </c>
      <c r="CO76" s="23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4384228042.5400429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23">
        <v>0</v>
      </c>
      <c r="DC76" s="22">
        <v>0</v>
      </c>
      <c r="DD76" s="22">
        <v>0</v>
      </c>
      <c r="DE76" s="23">
        <v>0</v>
      </c>
      <c r="DF76" s="22">
        <v>0</v>
      </c>
      <c r="DG76" s="22">
        <v>0</v>
      </c>
      <c r="DH76" s="23">
        <v>0</v>
      </c>
      <c r="DI76" s="22">
        <v>0</v>
      </c>
      <c r="DJ76" s="22">
        <v>0</v>
      </c>
      <c r="DK76" s="22">
        <v>0</v>
      </c>
      <c r="DL76" s="22">
        <v>4384232506.3200426</v>
      </c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HK76" s="17"/>
      <c r="HL76" s="17"/>
      <c r="HM76" s="17"/>
      <c r="HN76" s="17"/>
      <c r="HO76" s="17"/>
      <c r="HP76" s="17"/>
      <c r="HQ76" s="17"/>
    </row>
    <row r="77" spans="1:236" ht="12.75" customHeight="1" x14ac:dyDescent="0.2">
      <c r="A77" s="68" t="s">
        <v>287</v>
      </c>
      <c r="B77" s="56">
        <v>9000</v>
      </c>
      <c r="C77" s="67" t="s">
        <v>288</v>
      </c>
      <c r="D77" s="57">
        <v>3053194751.8627424</v>
      </c>
      <c r="E77" s="57">
        <v>1438727068.6708615</v>
      </c>
      <c r="F77" s="57">
        <v>972642599.98745739</v>
      </c>
      <c r="G77" s="57">
        <v>641825083.2044239</v>
      </c>
      <c r="H77" s="57">
        <v>29944768.289979</v>
      </c>
      <c r="I77" s="57">
        <v>621948190.98903704</v>
      </c>
      <c r="J77" s="57">
        <v>985.80000000001019</v>
      </c>
      <c r="K77" s="57">
        <v>-5794356.5199999996</v>
      </c>
      <c r="L77" s="57">
        <v>0</v>
      </c>
      <c r="M77" s="57">
        <v>0</v>
      </c>
      <c r="N77" s="57">
        <v>4666195.29</v>
      </c>
      <c r="O77" s="57">
        <v>87419961.540154025</v>
      </c>
      <c r="P77" s="57">
        <v>54871.880000000005</v>
      </c>
      <c r="Q77" s="57">
        <v>75116710.850202993</v>
      </c>
      <c r="R77" s="57">
        <v>0</v>
      </c>
      <c r="S77" s="57">
        <v>0</v>
      </c>
      <c r="T77" s="57">
        <v>791973566.4470067</v>
      </c>
      <c r="U77" s="57">
        <v>1998449.54</v>
      </c>
      <c r="V77" s="57">
        <v>223025944.67900032</v>
      </c>
      <c r="W77" s="57">
        <v>1864369173.2509987</v>
      </c>
      <c r="X77" s="57">
        <v>397480.83</v>
      </c>
      <c r="Y77" s="57">
        <v>133807973.15461624</v>
      </c>
      <c r="Z77" s="57">
        <v>152523521.47792563</v>
      </c>
      <c r="AA77" s="57">
        <v>22914.42</v>
      </c>
      <c r="AB77" s="57">
        <v>0</v>
      </c>
      <c r="AC77" s="57">
        <v>35503415.139986776</v>
      </c>
      <c r="AD77" s="57">
        <v>272413276.38289124</v>
      </c>
      <c r="AE77" s="57">
        <v>0</v>
      </c>
      <c r="AF77" s="57">
        <v>2955638.7000039998</v>
      </c>
      <c r="AG77" s="57">
        <v>422964848.45999998</v>
      </c>
      <c r="AH77" s="57">
        <v>605800069.75</v>
      </c>
      <c r="AI77" s="57">
        <v>2657108.7400000002</v>
      </c>
      <c r="AJ77" s="57">
        <v>1424665.1800000002</v>
      </c>
      <c r="AK77" s="57">
        <v>82148.309996999989</v>
      </c>
      <c r="AL77" s="57">
        <v>0</v>
      </c>
      <c r="AM77" s="57">
        <v>22579688.580000084</v>
      </c>
      <c r="AN77" s="57">
        <v>38383.279999999999</v>
      </c>
      <c r="AO77" s="57">
        <v>0</v>
      </c>
      <c r="AP77" s="57">
        <v>15764999.599963654</v>
      </c>
      <c r="AQ77" s="57">
        <v>0</v>
      </c>
      <c r="AR77" s="57">
        <v>0</v>
      </c>
      <c r="AS77" s="57">
        <v>0</v>
      </c>
      <c r="AT77" s="57">
        <v>1201037484.5463908</v>
      </c>
      <c r="AU77" s="57">
        <v>211425365.09004518</v>
      </c>
      <c r="AV77" s="57">
        <v>7357232.2000519708</v>
      </c>
      <c r="AW77" s="57">
        <v>0</v>
      </c>
      <c r="AX77" s="57">
        <v>67162725.550052181</v>
      </c>
      <c r="AY77" s="57">
        <v>0</v>
      </c>
      <c r="AZ77" s="57">
        <v>0</v>
      </c>
      <c r="BA77" s="57">
        <v>0</v>
      </c>
      <c r="BB77" s="57">
        <v>48729808.329999998</v>
      </c>
      <c r="BC77" s="57">
        <v>1073503.42</v>
      </c>
      <c r="BD77" s="57">
        <v>1435447992.7370129</v>
      </c>
      <c r="BE77" s="57">
        <v>-27564.19</v>
      </c>
      <c r="BF77" s="57">
        <v>0</v>
      </c>
      <c r="BG77" s="57">
        <v>0</v>
      </c>
      <c r="BH77" s="57">
        <v>255295.63</v>
      </c>
      <c r="BI77" s="57">
        <v>11529946.66965</v>
      </c>
      <c r="BJ77" s="57">
        <v>0</v>
      </c>
      <c r="BK77" s="57">
        <v>0</v>
      </c>
      <c r="BL77" s="57">
        <v>5252146.0291763088</v>
      </c>
      <c r="BM77" s="57">
        <v>2385801.4105874058</v>
      </c>
      <c r="BN77" s="57">
        <v>177779532.20905212</v>
      </c>
      <c r="BO77" s="57">
        <v>0</v>
      </c>
      <c r="BP77" s="57">
        <v>270526461.91996968</v>
      </c>
      <c r="BQ77" s="57">
        <v>10853254.230302999</v>
      </c>
      <c r="BR77" s="57">
        <v>335327260.66885692</v>
      </c>
      <c r="BS77" s="57">
        <v>268488127.81672895</v>
      </c>
      <c r="BT77" s="57">
        <v>0</v>
      </c>
      <c r="BU77" s="57">
        <v>0</v>
      </c>
      <c r="BV77" s="57">
        <v>10411890.549999999</v>
      </c>
      <c r="BW77" s="57">
        <v>8380265.5199999986</v>
      </c>
      <c r="BX77" s="57">
        <v>0</v>
      </c>
      <c r="BY77" s="57">
        <v>0</v>
      </c>
      <c r="BZ77" s="57">
        <v>277026430.04999989</v>
      </c>
      <c r="CA77" s="57">
        <v>4790055068.6000004</v>
      </c>
      <c r="CB77" s="57">
        <v>39293218.079999998</v>
      </c>
      <c r="CC77" s="57">
        <v>1860968693.77</v>
      </c>
      <c r="CD77" s="57">
        <v>102990.83</v>
      </c>
      <c r="CE77" s="57">
        <v>0</v>
      </c>
      <c r="CF77" s="57">
        <v>24528894.909999996</v>
      </c>
      <c r="CG77" s="57">
        <v>291129427.87000006</v>
      </c>
      <c r="CH77" s="57">
        <v>38856901.699999958</v>
      </c>
      <c r="CI77" s="57">
        <v>2007209369.8224084</v>
      </c>
      <c r="CJ77" s="57">
        <v>10063550.671999952</v>
      </c>
      <c r="CK77" s="57">
        <v>67539.13</v>
      </c>
      <c r="CL77" s="57">
        <v>748189505.58046353</v>
      </c>
      <c r="CM77" s="57">
        <v>209473510.11767909</v>
      </c>
      <c r="CN77" s="57">
        <v>538715995.46278441</v>
      </c>
      <c r="CO77" s="57">
        <v>1248888774.4399445</v>
      </c>
      <c r="CP77" s="57">
        <v>284603785.80198532</v>
      </c>
      <c r="CQ77" s="57">
        <v>964284988.63795912</v>
      </c>
      <c r="CR77" s="57">
        <v>22004691.610058837</v>
      </c>
      <c r="CS77" s="57">
        <v>0</v>
      </c>
      <c r="CT77" s="57">
        <v>0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7">
        <v>0</v>
      </c>
      <c r="DF77" s="57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21841427563.484856</v>
      </c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</row>
    <row r="78" spans="1:236" x14ac:dyDescent="0.2">
      <c r="A78" s="68" t="s">
        <v>290</v>
      </c>
      <c r="B78" s="56">
        <v>9001</v>
      </c>
      <c r="C78" s="67" t="s">
        <v>291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311283678.79774606</v>
      </c>
      <c r="BE78" s="57">
        <v>132189266.53000049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238922526.13000005</v>
      </c>
      <c r="CJ78" s="57">
        <v>464990</v>
      </c>
      <c r="CK78" s="57">
        <v>1335164.0800000003</v>
      </c>
      <c r="CL78" s="57">
        <v>214778489.26000005</v>
      </c>
      <c r="CM78" s="57">
        <v>18990438.270000003</v>
      </c>
      <c r="CN78" s="57">
        <v>195788050.99000004</v>
      </c>
      <c r="CO78" s="57">
        <v>22343882.790000003</v>
      </c>
      <c r="CP78" s="57">
        <v>425139.01</v>
      </c>
      <c r="CQ78" s="57">
        <v>21918743.780000001</v>
      </c>
      <c r="CR78" s="57">
        <v>539480.1300000007</v>
      </c>
      <c r="CS78" s="57">
        <v>0</v>
      </c>
      <c r="CT78" s="57">
        <v>0</v>
      </c>
      <c r="CU78" s="57">
        <v>19902961.140000001</v>
      </c>
      <c r="CV78" s="57">
        <v>17225473767.347683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7">
        <v>0</v>
      </c>
      <c r="DF78" s="57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17928311680.075424</v>
      </c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</row>
    <row r="79" spans="1:236" s="17" customFormat="1" x14ac:dyDescent="0.2">
      <c r="A79" s="68" t="s">
        <v>293</v>
      </c>
      <c r="B79" s="56">
        <v>9003</v>
      </c>
      <c r="C79" s="67" t="s">
        <v>294</v>
      </c>
      <c r="D79" s="57">
        <v>3053194751.8627424</v>
      </c>
      <c r="E79" s="57">
        <v>1438727068.6708615</v>
      </c>
      <c r="F79" s="57">
        <v>972642599.98745739</v>
      </c>
      <c r="G79" s="57">
        <v>641825083.2044239</v>
      </c>
      <c r="H79" s="57">
        <v>29944768.289979</v>
      </c>
      <c r="I79" s="57">
        <v>621948190.98903704</v>
      </c>
      <c r="J79" s="57">
        <v>985.80000000001019</v>
      </c>
      <c r="K79" s="57">
        <v>-5794356.5199999996</v>
      </c>
      <c r="L79" s="57">
        <v>0</v>
      </c>
      <c r="M79" s="57">
        <v>0</v>
      </c>
      <c r="N79" s="57">
        <v>4666195.29</v>
      </c>
      <c r="O79" s="57">
        <v>87419961.540154025</v>
      </c>
      <c r="P79" s="57">
        <v>54871.880000000005</v>
      </c>
      <c r="Q79" s="57">
        <v>75116710.850202993</v>
      </c>
      <c r="R79" s="57">
        <v>0</v>
      </c>
      <c r="S79" s="57">
        <v>0</v>
      </c>
      <c r="T79" s="57">
        <v>791973566.4470067</v>
      </c>
      <c r="U79" s="57">
        <v>1998449.54</v>
      </c>
      <c r="V79" s="57">
        <v>223025944.67900032</v>
      </c>
      <c r="W79" s="57">
        <v>1864369173.2509987</v>
      </c>
      <c r="X79" s="57">
        <v>397480.83</v>
      </c>
      <c r="Y79" s="57">
        <v>133807973.15461624</v>
      </c>
      <c r="Z79" s="57">
        <v>152523521.47792563</v>
      </c>
      <c r="AA79" s="57">
        <v>22914.42</v>
      </c>
      <c r="AB79" s="57">
        <v>0</v>
      </c>
      <c r="AC79" s="57">
        <v>35503415.139986776</v>
      </c>
      <c r="AD79" s="57">
        <v>272413276.38289124</v>
      </c>
      <c r="AE79" s="57">
        <v>0</v>
      </c>
      <c r="AF79" s="57">
        <v>2955638.7000039998</v>
      </c>
      <c r="AG79" s="57">
        <v>422964848.45999998</v>
      </c>
      <c r="AH79" s="57">
        <v>605800069.75</v>
      </c>
      <c r="AI79" s="57">
        <v>2657108.7400000002</v>
      </c>
      <c r="AJ79" s="57">
        <v>1424665.1800000002</v>
      </c>
      <c r="AK79" s="57">
        <v>82148.309996999989</v>
      </c>
      <c r="AL79" s="57">
        <v>0</v>
      </c>
      <c r="AM79" s="57">
        <v>22579688.580000084</v>
      </c>
      <c r="AN79" s="57">
        <v>38383.279999999999</v>
      </c>
      <c r="AO79" s="57">
        <v>0</v>
      </c>
      <c r="AP79" s="57">
        <v>15764999.599963654</v>
      </c>
      <c r="AQ79" s="57">
        <v>0</v>
      </c>
      <c r="AR79" s="57">
        <v>0</v>
      </c>
      <c r="AS79" s="57">
        <v>0</v>
      </c>
      <c r="AT79" s="57">
        <v>1201037484.5463908</v>
      </c>
      <c r="AU79" s="57">
        <v>211425365.09004518</v>
      </c>
      <c r="AV79" s="57">
        <v>7357232.2000519708</v>
      </c>
      <c r="AW79" s="57">
        <v>0</v>
      </c>
      <c r="AX79" s="57">
        <v>67162725.550052181</v>
      </c>
      <c r="AY79" s="57">
        <v>0</v>
      </c>
      <c r="AZ79" s="57">
        <v>0</v>
      </c>
      <c r="BA79" s="57">
        <v>0</v>
      </c>
      <c r="BB79" s="57">
        <v>48729808.329999998</v>
      </c>
      <c r="BC79" s="57">
        <v>1073503.42</v>
      </c>
      <c r="BD79" s="57">
        <v>1746731671.534759</v>
      </c>
      <c r="BE79" s="57">
        <v>132161702.3400005</v>
      </c>
      <c r="BF79" s="57">
        <v>0</v>
      </c>
      <c r="BG79" s="57">
        <v>0</v>
      </c>
      <c r="BH79" s="57">
        <v>255295.63</v>
      </c>
      <c r="BI79" s="57">
        <v>11529946.66965</v>
      </c>
      <c r="BJ79" s="57">
        <v>0</v>
      </c>
      <c r="BK79" s="57">
        <v>0</v>
      </c>
      <c r="BL79" s="57">
        <v>5252146.0291763088</v>
      </c>
      <c r="BM79" s="57">
        <v>2385801.4105874058</v>
      </c>
      <c r="BN79" s="57">
        <v>177779532.20905212</v>
      </c>
      <c r="BO79" s="57">
        <v>0</v>
      </c>
      <c r="BP79" s="57">
        <v>270526461.91996968</v>
      </c>
      <c r="BQ79" s="57">
        <v>10853254.230302999</v>
      </c>
      <c r="BR79" s="57">
        <v>335327260.66885692</v>
      </c>
      <c r="BS79" s="57">
        <v>268488127.81672895</v>
      </c>
      <c r="BT79" s="57">
        <v>0</v>
      </c>
      <c r="BU79" s="57">
        <v>0</v>
      </c>
      <c r="BV79" s="57">
        <v>10411890.549999999</v>
      </c>
      <c r="BW79" s="57">
        <v>8380265.5199999986</v>
      </c>
      <c r="BX79" s="57">
        <v>0</v>
      </c>
      <c r="BY79" s="57">
        <v>0</v>
      </c>
      <c r="BZ79" s="57">
        <v>277026430.04999989</v>
      </c>
      <c r="CA79" s="57">
        <v>4790055068.6000004</v>
      </c>
      <c r="CB79" s="57">
        <v>39293218.079999998</v>
      </c>
      <c r="CC79" s="57">
        <v>1860968693.77</v>
      </c>
      <c r="CD79" s="57">
        <v>102990.83</v>
      </c>
      <c r="CE79" s="57">
        <v>0</v>
      </c>
      <c r="CF79" s="57">
        <v>24528894.909999996</v>
      </c>
      <c r="CG79" s="57">
        <v>291129427.87000006</v>
      </c>
      <c r="CH79" s="57">
        <v>38856901.699999958</v>
      </c>
      <c r="CI79" s="57">
        <v>2246131895.9524083</v>
      </c>
      <c r="CJ79" s="57">
        <v>10528540.671999952</v>
      </c>
      <c r="CK79" s="57">
        <v>1402703.2100000004</v>
      </c>
      <c r="CL79" s="57">
        <v>962967994.84046364</v>
      </c>
      <c r="CM79" s="57">
        <v>228463948.3876791</v>
      </c>
      <c r="CN79" s="57">
        <v>734504046.45278442</v>
      </c>
      <c r="CO79" s="57">
        <v>1271232657.2299445</v>
      </c>
      <c r="CP79" s="57">
        <v>285028924.81198531</v>
      </c>
      <c r="CQ79" s="57">
        <v>986203732.41795909</v>
      </c>
      <c r="CR79" s="57">
        <v>22544171.740058836</v>
      </c>
      <c r="CS79" s="57">
        <v>0</v>
      </c>
      <c r="CT79" s="57">
        <v>0</v>
      </c>
      <c r="CU79" s="57">
        <v>19902961.140000001</v>
      </c>
      <c r="CV79" s="57">
        <v>17225473767.347683</v>
      </c>
      <c r="CW79" s="57">
        <v>0</v>
      </c>
      <c r="CX79" s="57">
        <v>0</v>
      </c>
      <c r="CY79" s="57">
        <v>0</v>
      </c>
      <c r="CZ79" s="57">
        <v>0</v>
      </c>
      <c r="DA79" s="57">
        <v>0</v>
      </c>
      <c r="DB79" s="57">
        <v>0</v>
      </c>
      <c r="DC79" s="57">
        <v>0</v>
      </c>
      <c r="DD79" s="57">
        <v>0</v>
      </c>
      <c r="DE79" s="57">
        <v>0</v>
      </c>
      <c r="DF79" s="57">
        <v>0</v>
      </c>
      <c r="DG79" s="57">
        <v>0</v>
      </c>
      <c r="DH79" s="57">
        <v>0</v>
      </c>
      <c r="DI79" s="57">
        <v>0</v>
      </c>
      <c r="DJ79" s="57">
        <v>0</v>
      </c>
      <c r="DK79" s="57">
        <v>0</v>
      </c>
      <c r="DL79" s="57">
        <v>39769739243.56028</v>
      </c>
    </row>
    <row r="80" spans="1:236" s="17" customFormat="1" x14ac:dyDescent="0.2">
      <c r="A80" s="63"/>
      <c r="B80" s="63"/>
      <c r="C80" s="63"/>
    </row>
    <row r="81" spans="1:3" s="17" customFormat="1" x14ac:dyDescent="0.2">
      <c r="A81" s="63"/>
      <c r="B81" s="63"/>
      <c r="C81" s="63"/>
    </row>
    <row r="82" spans="1:3" s="17" customFormat="1" x14ac:dyDescent="0.2">
      <c r="A82" s="63"/>
      <c r="B82" s="63"/>
      <c r="C82" s="63"/>
    </row>
    <row r="83" spans="1:3" s="17" customFormat="1" x14ac:dyDescent="0.2">
      <c r="A83" s="63"/>
      <c r="B83" s="63"/>
      <c r="C83" s="63"/>
    </row>
    <row r="84" spans="1:3" s="17" customFormat="1" x14ac:dyDescent="0.2">
      <c r="A84" s="63"/>
      <c r="B84" s="63"/>
      <c r="C84" s="63"/>
    </row>
    <row r="85" spans="1:3" s="17" customFormat="1" x14ac:dyDescent="0.2">
      <c r="A85" s="63"/>
      <c r="B85" s="63"/>
      <c r="C85" s="63"/>
    </row>
    <row r="86" spans="1:3" s="17" customFormat="1" x14ac:dyDescent="0.2">
      <c r="A86" s="63"/>
      <c r="B86" s="63"/>
      <c r="C86" s="63"/>
    </row>
    <row r="87" spans="1:3" s="17" customFormat="1" x14ac:dyDescent="0.2">
      <c r="A87" s="63"/>
      <c r="B87" s="63"/>
      <c r="C87" s="63"/>
    </row>
    <row r="88" spans="1:3" s="17" customFormat="1" x14ac:dyDescent="0.2">
      <c r="A88" s="63"/>
      <c r="B88" s="63"/>
      <c r="C88" s="63"/>
    </row>
    <row r="89" spans="1:3" s="17" customFormat="1" x14ac:dyDescent="0.2">
      <c r="A89" s="63"/>
      <c r="B89" s="63"/>
      <c r="C89" s="63"/>
    </row>
    <row r="90" spans="1:3" s="17" customFormat="1" x14ac:dyDescent="0.2">
      <c r="A90" s="63"/>
      <c r="B90" s="63"/>
      <c r="C90" s="63"/>
    </row>
    <row r="91" spans="1:3" s="17" customFormat="1" x14ac:dyDescent="0.2">
      <c r="A91" s="63"/>
      <c r="B91" s="63"/>
      <c r="C91" s="63"/>
    </row>
    <row r="92" spans="1:3" s="17" customFormat="1" x14ac:dyDescent="0.2">
      <c r="A92" s="63"/>
      <c r="B92" s="63"/>
      <c r="C92" s="63"/>
    </row>
    <row r="93" spans="1:3" s="17" customFormat="1" x14ac:dyDescent="0.2">
      <c r="A93" s="63"/>
      <c r="B93" s="63"/>
      <c r="C93" s="63"/>
    </row>
    <row r="94" spans="1:3" s="17" customFormat="1" x14ac:dyDescent="0.2">
      <c r="A94" s="63"/>
      <c r="B94" s="63"/>
      <c r="C94" s="63"/>
    </row>
    <row r="95" spans="1:3" s="17" customFormat="1" x14ac:dyDescent="0.2">
      <c r="A95" s="63"/>
      <c r="B95" s="63"/>
      <c r="C95" s="63"/>
    </row>
    <row r="96" spans="1:3" s="17" customFormat="1" x14ac:dyDescent="0.2">
      <c r="A96" s="63"/>
      <c r="B96" s="63"/>
      <c r="C96" s="63"/>
    </row>
    <row r="97" spans="1:3" s="17" customFormat="1" x14ac:dyDescent="0.2">
      <c r="A97" s="63"/>
      <c r="B97" s="63"/>
      <c r="C97" s="63"/>
    </row>
    <row r="98" spans="1:3" s="17" customFormat="1" x14ac:dyDescent="0.2">
      <c r="A98" s="63"/>
      <c r="B98" s="63"/>
      <c r="C98" s="63"/>
    </row>
    <row r="99" spans="1:3" s="17" customFormat="1" x14ac:dyDescent="0.2">
      <c r="A99" s="63"/>
      <c r="B99" s="63"/>
      <c r="C99" s="63"/>
    </row>
    <row r="100" spans="1:3" s="17" customFormat="1" x14ac:dyDescent="0.2">
      <c r="A100" s="63"/>
      <c r="B100" s="63"/>
      <c r="C100" s="63"/>
    </row>
    <row r="101" spans="1:3" s="17" customFormat="1" x14ac:dyDescent="0.2">
      <c r="A101" s="63"/>
      <c r="B101" s="63"/>
      <c r="C101" s="63"/>
    </row>
    <row r="102" spans="1:3" s="17" customFormat="1" x14ac:dyDescent="0.2">
      <c r="A102" s="63"/>
      <c r="B102" s="63"/>
      <c r="C102" s="63"/>
    </row>
    <row r="103" spans="1:3" s="17" customFormat="1" x14ac:dyDescent="0.2">
      <c r="A103" s="63"/>
      <c r="B103" s="63"/>
      <c r="C103" s="63"/>
    </row>
    <row r="104" spans="1:3" s="17" customFormat="1" x14ac:dyDescent="0.2">
      <c r="A104" s="63"/>
      <c r="B104" s="63"/>
      <c r="C104" s="63"/>
    </row>
    <row r="105" spans="1:3" s="17" customFormat="1" x14ac:dyDescent="0.2">
      <c r="A105" s="63"/>
      <c r="B105" s="63"/>
      <c r="C105" s="63"/>
    </row>
    <row r="106" spans="1:3" s="17" customFormat="1" x14ac:dyDescent="0.2">
      <c r="A106" s="63"/>
      <c r="B106" s="63"/>
      <c r="C106" s="63"/>
    </row>
    <row r="107" spans="1:3" s="17" customFormat="1" x14ac:dyDescent="0.2">
      <c r="A107" s="63"/>
      <c r="B107" s="63"/>
      <c r="C107" s="63"/>
    </row>
    <row r="108" spans="1:3" s="17" customFormat="1" x14ac:dyDescent="0.2">
      <c r="A108" s="63"/>
      <c r="B108" s="63"/>
      <c r="C108" s="63"/>
    </row>
    <row r="109" spans="1:3" s="17" customFormat="1" x14ac:dyDescent="0.2">
      <c r="A109" s="63"/>
      <c r="B109" s="63"/>
      <c r="C109" s="63"/>
    </row>
    <row r="110" spans="1:3" s="17" customFormat="1" x14ac:dyDescent="0.2">
      <c r="A110" s="63"/>
      <c r="B110" s="63"/>
      <c r="C110" s="63"/>
    </row>
    <row r="111" spans="1:3" s="17" customFormat="1" x14ac:dyDescent="0.2">
      <c r="A111" s="63"/>
      <c r="B111" s="63"/>
      <c r="C111" s="63"/>
    </row>
    <row r="112" spans="1:3" s="17" customFormat="1" x14ac:dyDescent="0.2">
      <c r="A112" s="63"/>
      <c r="B112" s="63"/>
      <c r="C112" s="63"/>
    </row>
    <row r="113" spans="1:3" s="17" customFormat="1" x14ac:dyDescent="0.2">
      <c r="A113" s="63"/>
      <c r="B113" s="63"/>
      <c r="C113" s="63"/>
    </row>
    <row r="114" spans="1:3" s="17" customFormat="1" x14ac:dyDescent="0.2">
      <c r="A114" s="63"/>
      <c r="B114" s="63"/>
      <c r="C114" s="63"/>
    </row>
    <row r="115" spans="1:3" s="17" customFormat="1" x14ac:dyDescent="0.2">
      <c r="A115" s="63"/>
      <c r="B115" s="63"/>
      <c r="C115" s="63"/>
    </row>
    <row r="116" spans="1:3" s="17" customFormat="1" x14ac:dyDescent="0.2">
      <c r="A116" s="63"/>
      <c r="B116" s="63"/>
      <c r="C116" s="63"/>
    </row>
    <row r="117" spans="1:3" s="17" customFormat="1" x14ac:dyDescent="0.2">
      <c r="A117" s="63"/>
      <c r="B117" s="63"/>
      <c r="C117" s="63"/>
    </row>
    <row r="118" spans="1:3" s="17" customFormat="1" x14ac:dyDescent="0.2">
      <c r="A118" s="63"/>
      <c r="B118" s="63"/>
      <c r="C118" s="63"/>
    </row>
    <row r="119" spans="1:3" s="17" customFormat="1" x14ac:dyDescent="0.2">
      <c r="A119" s="63"/>
      <c r="B119" s="63"/>
      <c r="C119" s="63"/>
    </row>
    <row r="120" spans="1:3" s="17" customFormat="1" x14ac:dyDescent="0.2">
      <c r="A120" s="63"/>
      <c r="B120" s="63"/>
    </row>
    <row r="121" spans="1:3" s="17" customFormat="1" x14ac:dyDescent="0.2">
      <c r="A121" s="63"/>
      <c r="B121" s="63"/>
      <c r="C121" s="63"/>
    </row>
    <row r="122" spans="1:3" s="17" customFormat="1" x14ac:dyDescent="0.2">
      <c r="A122" s="63"/>
      <c r="B122" s="63"/>
      <c r="C122" s="63"/>
    </row>
    <row r="123" spans="1:3" s="17" customFormat="1" x14ac:dyDescent="0.2">
      <c r="A123" s="63"/>
      <c r="B123" s="63"/>
      <c r="C123" s="63"/>
    </row>
    <row r="124" spans="1:3" s="17" customFormat="1" x14ac:dyDescent="0.2">
      <c r="A124" s="63"/>
      <c r="B124" s="63"/>
      <c r="C124" s="63"/>
    </row>
    <row r="125" spans="1:3" s="17" customFormat="1" x14ac:dyDescent="0.2">
      <c r="A125" s="63"/>
      <c r="B125" s="63"/>
      <c r="C125" s="63"/>
    </row>
    <row r="126" spans="1:3" s="17" customFormat="1" x14ac:dyDescent="0.2">
      <c r="A126" s="63"/>
      <c r="B126" s="63"/>
      <c r="C126" s="63"/>
    </row>
    <row r="127" spans="1:3" s="17" customFormat="1" x14ac:dyDescent="0.2">
      <c r="A127" s="63"/>
      <c r="B127" s="63"/>
      <c r="C127" s="63"/>
    </row>
    <row r="128" spans="1:3" s="17" customFormat="1" x14ac:dyDescent="0.2">
      <c r="A128" s="63"/>
      <c r="B128" s="63"/>
      <c r="C128" s="63"/>
    </row>
    <row r="129" spans="1:3" s="17" customFormat="1" x14ac:dyDescent="0.2">
      <c r="A129" s="63"/>
      <c r="B129" s="63"/>
      <c r="C129" s="63"/>
    </row>
    <row r="130" spans="1:3" s="17" customFormat="1" x14ac:dyDescent="0.2">
      <c r="A130" s="63"/>
      <c r="B130" s="63"/>
      <c r="C130" s="63"/>
    </row>
    <row r="131" spans="1:3" s="17" customFormat="1" x14ac:dyDescent="0.2">
      <c r="A131" s="63"/>
      <c r="B131" s="63"/>
      <c r="C131" s="63"/>
    </row>
    <row r="132" spans="1:3" s="17" customFormat="1" x14ac:dyDescent="0.2">
      <c r="A132" s="63"/>
      <c r="B132" s="63"/>
      <c r="C132" s="63"/>
    </row>
    <row r="133" spans="1:3" s="17" customFormat="1" x14ac:dyDescent="0.2">
      <c r="A133" s="63"/>
      <c r="B133" s="63"/>
      <c r="C133" s="63"/>
    </row>
    <row r="134" spans="1:3" s="17" customFormat="1" x14ac:dyDescent="0.2">
      <c r="A134" s="63"/>
      <c r="B134" s="63"/>
      <c r="C134" s="63"/>
    </row>
    <row r="135" spans="1:3" s="17" customFormat="1" x14ac:dyDescent="0.2">
      <c r="A135" s="63"/>
      <c r="B135" s="63"/>
      <c r="C135" s="63"/>
    </row>
    <row r="136" spans="1:3" s="17" customFormat="1" x14ac:dyDescent="0.2">
      <c r="A136" s="63"/>
      <c r="B136" s="63"/>
      <c r="C136" s="63"/>
    </row>
    <row r="137" spans="1:3" s="17" customFormat="1" x14ac:dyDescent="0.2">
      <c r="A137" s="63"/>
      <c r="B137" s="63"/>
      <c r="C137" s="63"/>
    </row>
    <row r="138" spans="1:3" s="17" customFormat="1" x14ac:dyDescent="0.2">
      <c r="A138" s="63"/>
      <c r="B138" s="63"/>
      <c r="C138" s="63"/>
    </row>
    <row r="139" spans="1:3" s="17" customFormat="1" x14ac:dyDescent="0.2"/>
    <row r="140" spans="1:3" s="17" customFormat="1" x14ac:dyDescent="0.2"/>
    <row r="141" spans="1:3" s="17" customFormat="1" x14ac:dyDescent="0.2"/>
    <row r="142" spans="1:3" s="17" customFormat="1" x14ac:dyDescent="0.2"/>
    <row r="143" spans="1:3" s="17" customFormat="1" x14ac:dyDescent="0.2"/>
    <row r="144" spans="1:3" s="17" customFormat="1" x14ac:dyDescent="0.2"/>
    <row r="145" spans="1:123" s="17" customFormat="1" x14ac:dyDescent="0.2"/>
    <row r="146" spans="1:123" s="17" customFormat="1" x14ac:dyDescent="0.2">
      <c r="A146" s="63"/>
      <c r="B146" s="63"/>
      <c r="C146" s="63"/>
    </row>
    <row r="147" spans="1:123" s="17" customFormat="1" x14ac:dyDescent="0.2">
      <c r="A147" s="63"/>
      <c r="B147" s="63"/>
      <c r="C147" s="63"/>
    </row>
    <row r="148" spans="1:123" s="17" customFormat="1" x14ac:dyDescent="0.2">
      <c r="A148" s="63"/>
      <c r="B148" s="63"/>
      <c r="C148" s="63"/>
    </row>
    <row r="149" spans="1:123" s="17" customFormat="1" x14ac:dyDescent="0.2">
      <c r="A149" s="63"/>
      <c r="B149" s="63"/>
      <c r="C149" s="63"/>
    </row>
    <row r="150" spans="1:123" s="17" customFormat="1" x14ac:dyDescent="0.2">
      <c r="A150" s="63"/>
      <c r="B150" s="63"/>
      <c r="C150" s="63"/>
    </row>
    <row r="151" spans="1:123" s="17" customFormat="1" x14ac:dyDescent="0.2">
      <c r="A151" s="63"/>
      <c r="B151" s="63"/>
      <c r="C151" s="63"/>
    </row>
    <row r="152" spans="1:123" s="17" customFormat="1" x14ac:dyDescent="0.2">
      <c r="A152" s="63"/>
      <c r="B152" s="63"/>
      <c r="C152" s="63"/>
    </row>
    <row r="153" spans="1:123" s="17" customFormat="1" x14ac:dyDescent="0.2">
      <c r="A153" s="63"/>
      <c r="B153" s="63"/>
      <c r="C153" s="63"/>
    </row>
    <row r="154" spans="1:123" s="17" customFormat="1" x14ac:dyDescent="0.2">
      <c r="A154" s="63"/>
      <c r="B154" s="63"/>
      <c r="C154" s="63"/>
    </row>
    <row r="155" spans="1:123" s="17" customFormat="1" x14ac:dyDescent="0.2">
      <c r="A155" s="63"/>
      <c r="B155" s="63"/>
      <c r="C155" s="63"/>
    </row>
    <row r="156" spans="1:123" s="17" customFormat="1" x14ac:dyDescent="0.2">
      <c r="A156" s="63"/>
      <c r="B156" s="63"/>
      <c r="C156" s="63"/>
    </row>
    <row r="157" spans="1:123" s="17" customFormat="1" x14ac:dyDescent="0.2">
      <c r="A157" s="63"/>
      <c r="B157" s="63"/>
      <c r="C157" s="63"/>
    </row>
    <row r="158" spans="1:123" s="17" customFormat="1" x14ac:dyDescent="0.2">
      <c r="A158" s="63"/>
      <c r="B158" s="63"/>
      <c r="C158" s="63"/>
    </row>
    <row r="159" spans="1:123" s="17" customFormat="1" x14ac:dyDescent="0.2">
      <c r="A159" s="63"/>
      <c r="B159" s="63"/>
      <c r="C159" s="63"/>
    </row>
    <row r="160" spans="1:123" s="17" customFormat="1" x14ac:dyDescent="0.2">
      <c r="A160" s="63"/>
      <c r="B160" s="63"/>
      <c r="C160" s="63"/>
      <c r="DM160" s="3"/>
      <c r="DN160" s="3"/>
      <c r="DO160" s="3"/>
      <c r="DP160" s="3"/>
      <c r="DQ160" s="3"/>
      <c r="DR160" s="3"/>
      <c r="DS160" s="3"/>
    </row>
    <row r="161" spans="1:133" s="17" customFormat="1" x14ac:dyDescent="0.2">
      <c r="A161" s="5"/>
      <c r="B161" s="5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380D-8521-4B51-AA5C-31D8C1A2C404}">
  <dimension ref="A1:IB161"/>
  <sheetViews>
    <sheetView showGridLines="0" zoomScale="80" zoomScaleNormal="80" workbookViewId="0">
      <pane xSplit="3" ySplit="6" topLeftCell="D7" activePane="bottomRight" state="frozen"/>
      <selection activeCell="DC57" sqref="DC57"/>
      <selection pane="topRight" activeCell="DC57" sqref="DC57"/>
      <selection pane="bottomLeft" activeCell="DC57" sqref="DC57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16" width="18.85546875" style="3" customWidth="1"/>
    <col min="117" max="16384" width="9.140625" style="3"/>
  </cols>
  <sheetData>
    <row r="1" spans="1:225" ht="15" customHeight="1" x14ac:dyDescent="0.25">
      <c r="A1" s="1" t="s">
        <v>0</v>
      </c>
      <c r="B1" s="2"/>
      <c r="C1" s="2"/>
    </row>
    <row r="2" spans="1:225" ht="15" customHeight="1" x14ac:dyDescent="0.25">
      <c r="A2" s="1" t="s">
        <v>11</v>
      </c>
      <c r="B2" s="2"/>
      <c r="C2" s="2"/>
    </row>
    <row r="3" spans="1:225" ht="15" customHeight="1" x14ac:dyDescent="0.25">
      <c r="A3" s="4" t="s">
        <v>356</v>
      </c>
      <c r="B3" s="2"/>
      <c r="C3" s="2"/>
    </row>
    <row r="4" spans="1:225" ht="22.5" customHeight="1" x14ac:dyDescent="0.2"/>
    <row r="5" spans="1:225" ht="22.5" customHeight="1" x14ac:dyDescent="0.2">
      <c r="D5" s="10">
        <v>701</v>
      </c>
      <c r="E5" s="10">
        <v>900</v>
      </c>
      <c r="F5" s="10">
        <v>901</v>
      </c>
      <c r="G5" s="10">
        <v>902</v>
      </c>
      <c r="H5" s="10">
        <v>702</v>
      </c>
      <c r="I5" s="10">
        <v>703</v>
      </c>
      <c r="J5" s="10">
        <v>704</v>
      </c>
      <c r="K5" s="10">
        <v>705</v>
      </c>
      <c r="L5" s="10">
        <v>706</v>
      </c>
      <c r="M5" s="10">
        <v>708</v>
      </c>
      <c r="N5" s="10">
        <v>707</v>
      </c>
      <c r="O5" s="10">
        <v>710</v>
      </c>
      <c r="P5" s="10">
        <v>711</v>
      </c>
      <c r="Q5" s="10">
        <v>712</v>
      </c>
      <c r="R5" s="10">
        <v>713</v>
      </c>
      <c r="S5" s="10">
        <v>714</v>
      </c>
      <c r="T5" s="10">
        <v>715</v>
      </c>
      <c r="U5" s="10">
        <v>903</v>
      </c>
      <c r="V5" s="10">
        <v>716</v>
      </c>
      <c r="W5" s="10">
        <v>717</v>
      </c>
      <c r="X5" s="10">
        <v>718</v>
      </c>
      <c r="Y5" s="10">
        <v>719</v>
      </c>
      <c r="Z5" s="10">
        <v>720</v>
      </c>
      <c r="AA5" s="10">
        <v>721</v>
      </c>
      <c r="AB5" s="10">
        <v>722</v>
      </c>
      <c r="AC5" s="10">
        <v>723</v>
      </c>
      <c r="AD5" s="10">
        <v>724</v>
      </c>
      <c r="AE5" s="10">
        <v>725</v>
      </c>
      <c r="AF5" s="10">
        <v>726</v>
      </c>
      <c r="AG5" s="10">
        <v>727</v>
      </c>
      <c r="AH5" s="10">
        <v>728</v>
      </c>
      <c r="AI5" s="10">
        <v>729</v>
      </c>
      <c r="AJ5" s="10">
        <v>730</v>
      </c>
      <c r="AK5" s="10">
        <v>731</v>
      </c>
      <c r="AL5" s="10">
        <v>732</v>
      </c>
      <c r="AM5" s="10">
        <v>733</v>
      </c>
      <c r="AN5" s="10">
        <v>734</v>
      </c>
      <c r="AO5" s="10">
        <v>735</v>
      </c>
      <c r="AP5" s="10">
        <v>736</v>
      </c>
      <c r="AQ5" s="10">
        <v>737</v>
      </c>
      <c r="AR5" s="10">
        <v>738</v>
      </c>
      <c r="AS5" s="10">
        <v>739</v>
      </c>
      <c r="AT5" s="10">
        <v>740</v>
      </c>
      <c r="AU5" s="10">
        <v>741</v>
      </c>
      <c r="AV5" s="10">
        <v>742</v>
      </c>
      <c r="AW5" s="10">
        <v>743</v>
      </c>
      <c r="AX5" s="10">
        <v>744</v>
      </c>
      <c r="AY5" s="10">
        <v>745</v>
      </c>
      <c r="AZ5" s="10">
        <v>746</v>
      </c>
      <c r="BA5" s="10">
        <v>747</v>
      </c>
      <c r="BB5" s="10">
        <v>748</v>
      </c>
      <c r="BC5" s="10">
        <v>749</v>
      </c>
      <c r="BD5" s="10">
        <v>750</v>
      </c>
      <c r="BE5" s="10">
        <v>751</v>
      </c>
      <c r="BF5" s="10">
        <v>752</v>
      </c>
      <c r="BG5" s="10">
        <v>753</v>
      </c>
      <c r="BH5" s="10">
        <v>754</v>
      </c>
      <c r="BI5" s="10">
        <v>755</v>
      </c>
      <c r="BJ5" s="10">
        <v>756</v>
      </c>
      <c r="BK5" s="10">
        <v>757</v>
      </c>
      <c r="BL5" s="10">
        <v>758</v>
      </c>
      <c r="BM5" s="10">
        <v>759</v>
      </c>
      <c r="BN5" s="10">
        <v>760</v>
      </c>
      <c r="BO5" s="10">
        <v>761</v>
      </c>
      <c r="BP5" s="10">
        <v>765</v>
      </c>
      <c r="BQ5" s="10">
        <v>766</v>
      </c>
      <c r="BR5" s="10">
        <v>767</v>
      </c>
      <c r="BS5" s="10">
        <v>768</v>
      </c>
      <c r="BT5" s="10">
        <v>769</v>
      </c>
      <c r="BU5" s="10">
        <v>770</v>
      </c>
      <c r="BV5" s="10">
        <v>771</v>
      </c>
      <c r="BW5" s="10">
        <v>773</v>
      </c>
      <c r="BX5" s="10">
        <v>774</v>
      </c>
      <c r="BY5" s="10">
        <v>775</v>
      </c>
      <c r="BZ5" s="10">
        <v>776</v>
      </c>
      <c r="CA5" s="10">
        <v>777</v>
      </c>
      <c r="CB5" s="10">
        <v>778</v>
      </c>
      <c r="CC5" s="10">
        <v>779</v>
      </c>
      <c r="CD5" s="10">
        <v>780</v>
      </c>
      <c r="CE5" s="10">
        <v>781</v>
      </c>
      <c r="CF5" s="10">
        <v>782</v>
      </c>
      <c r="CG5" s="10">
        <v>783</v>
      </c>
      <c r="CH5" s="10">
        <v>784</v>
      </c>
      <c r="CI5" s="10">
        <v>785</v>
      </c>
      <c r="CJ5" s="10">
        <v>904</v>
      </c>
      <c r="CK5" s="10">
        <v>905</v>
      </c>
      <c r="CL5" s="10">
        <v>906</v>
      </c>
      <c r="CM5" s="10">
        <v>90601</v>
      </c>
      <c r="CN5" s="10">
        <v>90602</v>
      </c>
      <c r="CO5" s="10">
        <v>907</v>
      </c>
      <c r="CP5" s="10">
        <v>90701</v>
      </c>
      <c r="CQ5" s="10">
        <v>90702</v>
      </c>
      <c r="CR5" s="10">
        <v>786</v>
      </c>
      <c r="CS5" s="10">
        <v>789</v>
      </c>
      <c r="CT5" s="10">
        <v>798</v>
      </c>
      <c r="CU5" s="10">
        <v>790</v>
      </c>
      <c r="CV5" s="10">
        <v>791</v>
      </c>
      <c r="CW5" s="10">
        <v>792</v>
      </c>
      <c r="CX5" s="10">
        <v>793</v>
      </c>
      <c r="CY5" s="10">
        <v>794</v>
      </c>
      <c r="CZ5" s="10">
        <v>795</v>
      </c>
      <c r="DA5" s="10">
        <v>796</v>
      </c>
      <c r="DB5" s="10">
        <v>797</v>
      </c>
      <c r="DC5" s="10">
        <v>908</v>
      </c>
      <c r="DD5" s="10">
        <v>909</v>
      </c>
      <c r="DE5" s="10">
        <v>910</v>
      </c>
      <c r="DF5" s="10">
        <v>91001</v>
      </c>
      <c r="DG5" s="10">
        <v>91002</v>
      </c>
      <c r="DH5" s="10">
        <v>911</v>
      </c>
      <c r="DI5" s="10">
        <v>91101</v>
      </c>
      <c r="DJ5" s="10">
        <v>91102</v>
      </c>
      <c r="DK5" s="10">
        <v>799</v>
      </c>
      <c r="DL5" s="5"/>
    </row>
    <row r="6" spans="1:225" ht="80.099999999999994" customHeight="1" x14ac:dyDescent="0.2">
      <c r="A6" s="65" t="s">
        <v>141</v>
      </c>
      <c r="B6" s="65" t="s">
        <v>142</v>
      </c>
      <c r="C6" s="65" t="s">
        <v>143</v>
      </c>
      <c r="D6" s="72" t="s">
        <v>44</v>
      </c>
      <c r="E6" s="72" t="s">
        <v>45</v>
      </c>
      <c r="F6" s="72" t="s">
        <v>46</v>
      </c>
      <c r="G6" s="72" t="s">
        <v>47</v>
      </c>
      <c r="H6" s="72" t="s">
        <v>110</v>
      </c>
      <c r="I6" s="72" t="s">
        <v>48</v>
      </c>
      <c r="J6" s="72" t="s">
        <v>14</v>
      </c>
      <c r="K6" s="72" t="s">
        <v>105</v>
      </c>
      <c r="L6" s="72" t="s">
        <v>106</v>
      </c>
      <c r="M6" s="72" t="s">
        <v>107</v>
      </c>
      <c r="N6" s="72" t="s">
        <v>98</v>
      </c>
      <c r="O6" s="72" t="s">
        <v>41</v>
      </c>
      <c r="P6" s="72" t="s">
        <v>42</v>
      </c>
      <c r="Q6" s="72" t="s">
        <v>37</v>
      </c>
      <c r="R6" s="72" t="s">
        <v>312</v>
      </c>
      <c r="S6" s="72" t="s">
        <v>74</v>
      </c>
      <c r="T6" s="72" t="s">
        <v>75</v>
      </c>
      <c r="U6" s="72" t="s">
        <v>76</v>
      </c>
      <c r="V6" s="72" t="s">
        <v>77</v>
      </c>
      <c r="W6" s="72" t="s">
        <v>30</v>
      </c>
      <c r="X6" s="72" t="s">
        <v>15</v>
      </c>
      <c r="Y6" s="72" t="s">
        <v>83</v>
      </c>
      <c r="Z6" s="72" t="s">
        <v>84</v>
      </c>
      <c r="AA6" s="72" t="s">
        <v>85</v>
      </c>
      <c r="AB6" s="72" t="s">
        <v>86</v>
      </c>
      <c r="AC6" s="72" t="s">
        <v>56</v>
      </c>
      <c r="AD6" s="72" t="s">
        <v>57</v>
      </c>
      <c r="AE6" s="72" t="s">
        <v>87</v>
      </c>
      <c r="AF6" s="72" t="s">
        <v>88</v>
      </c>
      <c r="AG6" s="72" t="s">
        <v>35</v>
      </c>
      <c r="AH6" s="72" t="s">
        <v>79</v>
      </c>
      <c r="AI6" s="72" t="s">
        <v>16</v>
      </c>
      <c r="AJ6" s="72" t="s">
        <v>313</v>
      </c>
      <c r="AK6" s="72" t="s">
        <v>90</v>
      </c>
      <c r="AL6" s="72" t="s">
        <v>91</v>
      </c>
      <c r="AM6" s="72" t="s">
        <v>92</v>
      </c>
      <c r="AN6" s="72" t="s">
        <v>93</v>
      </c>
      <c r="AO6" s="72" t="s">
        <v>81</v>
      </c>
      <c r="AP6" s="72" t="s">
        <v>108</v>
      </c>
      <c r="AQ6" s="72" t="s">
        <v>31</v>
      </c>
      <c r="AR6" s="72" t="s">
        <v>38</v>
      </c>
      <c r="AS6" s="72" t="s">
        <v>39</v>
      </c>
      <c r="AT6" s="72" t="s">
        <v>49</v>
      </c>
      <c r="AU6" s="72" t="s">
        <v>50</v>
      </c>
      <c r="AV6" s="72" t="s">
        <v>51</v>
      </c>
      <c r="AW6" s="72" t="s">
        <v>52</v>
      </c>
      <c r="AX6" s="72" t="s">
        <v>53</v>
      </c>
      <c r="AY6" s="72" t="s">
        <v>99</v>
      </c>
      <c r="AZ6" s="72" t="s">
        <v>100</v>
      </c>
      <c r="BA6" s="72" t="s">
        <v>101</v>
      </c>
      <c r="BB6" s="72" t="s">
        <v>111</v>
      </c>
      <c r="BC6" s="72" t="s">
        <v>112</v>
      </c>
      <c r="BD6" s="72" t="s">
        <v>17</v>
      </c>
      <c r="BE6" s="72" t="s">
        <v>18</v>
      </c>
      <c r="BF6" s="72" t="s">
        <v>113</v>
      </c>
      <c r="BG6" s="72" t="s">
        <v>114</v>
      </c>
      <c r="BH6" s="72" t="s">
        <v>115</v>
      </c>
      <c r="BI6" s="72" t="s">
        <v>102</v>
      </c>
      <c r="BJ6" s="72" t="s">
        <v>103</v>
      </c>
      <c r="BK6" s="72" t="s">
        <v>116</v>
      </c>
      <c r="BL6" s="72" t="s">
        <v>117</v>
      </c>
      <c r="BM6" s="72" t="s">
        <v>118</v>
      </c>
      <c r="BN6" s="72" t="s">
        <v>120</v>
      </c>
      <c r="BO6" s="72" t="s">
        <v>54</v>
      </c>
      <c r="BP6" s="72" t="s">
        <v>58</v>
      </c>
      <c r="BQ6" s="72" t="s">
        <v>59</v>
      </c>
      <c r="BR6" s="72" t="s">
        <v>60</v>
      </c>
      <c r="BS6" s="72" t="s">
        <v>61</v>
      </c>
      <c r="BT6" s="72" t="s">
        <v>94</v>
      </c>
      <c r="BU6" s="72" t="s">
        <v>314</v>
      </c>
      <c r="BV6" s="72" t="s">
        <v>96</v>
      </c>
      <c r="BW6" s="72" t="s">
        <v>62</v>
      </c>
      <c r="BX6" s="72" t="s">
        <v>63</v>
      </c>
      <c r="BY6" s="72" t="s">
        <v>64</v>
      </c>
      <c r="BZ6" s="72" t="s">
        <v>65</v>
      </c>
      <c r="CA6" s="72" t="s">
        <v>66</v>
      </c>
      <c r="CB6" s="72" t="s">
        <v>67</v>
      </c>
      <c r="CC6" s="72" t="s">
        <v>68</v>
      </c>
      <c r="CD6" s="72" t="s">
        <v>69</v>
      </c>
      <c r="CE6" s="72" t="s">
        <v>70</v>
      </c>
      <c r="CF6" s="72" t="s">
        <v>71</v>
      </c>
      <c r="CG6" s="72" t="s">
        <v>72</v>
      </c>
      <c r="CH6" s="72" t="s">
        <v>20</v>
      </c>
      <c r="CI6" s="72" t="s">
        <v>21</v>
      </c>
      <c r="CJ6" s="72" t="s">
        <v>22</v>
      </c>
      <c r="CK6" s="72" t="s">
        <v>23</v>
      </c>
      <c r="CL6" s="72" t="s">
        <v>24</v>
      </c>
      <c r="CM6" s="72" t="s">
        <v>25</v>
      </c>
      <c r="CN6" s="72" t="s">
        <v>26</v>
      </c>
      <c r="CO6" s="72" t="s">
        <v>27</v>
      </c>
      <c r="CP6" s="72" t="s">
        <v>25</v>
      </c>
      <c r="CQ6" s="72" t="s">
        <v>26</v>
      </c>
      <c r="CR6" s="72" t="s">
        <v>28</v>
      </c>
      <c r="CS6" s="72" t="s">
        <v>122</v>
      </c>
      <c r="CT6" s="72" t="s">
        <v>123</v>
      </c>
      <c r="CU6" s="72" t="s">
        <v>125</v>
      </c>
      <c r="CV6" s="72" t="s">
        <v>126</v>
      </c>
      <c r="CW6" s="72" t="s">
        <v>127</v>
      </c>
      <c r="CX6" s="72" t="s">
        <v>128</v>
      </c>
      <c r="CY6" s="72" t="s">
        <v>129</v>
      </c>
      <c r="CZ6" s="72" t="s">
        <v>130</v>
      </c>
      <c r="DA6" s="72" t="s">
        <v>20</v>
      </c>
      <c r="DB6" s="72" t="s">
        <v>21</v>
      </c>
      <c r="DC6" s="72" t="s">
        <v>22</v>
      </c>
      <c r="DD6" s="72" t="s">
        <v>23</v>
      </c>
      <c r="DE6" s="72" t="s">
        <v>24</v>
      </c>
      <c r="DF6" s="72" t="s">
        <v>25</v>
      </c>
      <c r="DG6" s="72" t="s">
        <v>26</v>
      </c>
      <c r="DH6" s="72" t="s">
        <v>27</v>
      </c>
      <c r="DI6" s="72" t="s">
        <v>25</v>
      </c>
      <c r="DJ6" s="72" t="s">
        <v>26</v>
      </c>
      <c r="DK6" s="72" t="s">
        <v>131</v>
      </c>
      <c r="DL6" s="71" t="s">
        <v>355</v>
      </c>
    </row>
    <row r="7" spans="1:225" ht="12.75" customHeight="1" x14ac:dyDescent="0.2">
      <c r="A7" s="66" t="s">
        <v>145</v>
      </c>
      <c r="B7" s="21">
        <v>1001</v>
      </c>
      <c r="C7" s="67" t="s">
        <v>146</v>
      </c>
      <c r="D7" s="23">
        <v>34914547.030000001</v>
      </c>
      <c r="E7" s="22">
        <v>0</v>
      </c>
      <c r="F7" s="22">
        <v>0</v>
      </c>
      <c r="G7" s="22">
        <v>34914547.030000001</v>
      </c>
      <c r="H7" s="22">
        <v>3590862.74</v>
      </c>
      <c r="I7" s="22">
        <v>0</v>
      </c>
      <c r="J7" s="22">
        <v>12808.23</v>
      </c>
      <c r="K7" s="22">
        <v>0</v>
      </c>
      <c r="L7" s="22">
        <v>0</v>
      </c>
      <c r="M7" s="22">
        <v>0</v>
      </c>
      <c r="N7" s="22">
        <v>0</v>
      </c>
      <c r="O7" s="22">
        <v>17340891.469999999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4708869.75</v>
      </c>
      <c r="Z7" s="22">
        <v>93157122.75</v>
      </c>
      <c r="AA7" s="22">
        <v>0</v>
      </c>
      <c r="AB7" s="22">
        <v>2875274.85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47320548.030000001</v>
      </c>
      <c r="AN7" s="22">
        <v>0</v>
      </c>
      <c r="AO7" s="22">
        <v>0</v>
      </c>
      <c r="AP7" s="22">
        <v>287.17</v>
      </c>
      <c r="AQ7" s="22">
        <v>0</v>
      </c>
      <c r="AR7" s="22">
        <v>0</v>
      </c>
      <c r="AS7" s="22">
        <v>0</v>
      </c>
      <c r="AT7" s="22">
        <v>5018616.93</v>
      </c>
      <c r="AU7" s="22">
        <v>329431.7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25515494.43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105213483.33</v>
      </c>
      <c r="BQ7" s="22">
        <v>0</v>
      </c>
      <c r="BR7" s="22">
        <v>4104764.45</v>
      </c>
      <c r="BS7" s="22">
        <v>0</v>
      </c>
      <c r="BT7" s="22">
        <v>0</v>
      </c>
      <c r="BU7" s="22">
        <v>0</v>
      </c>
      <c r="BV7" s="22">
        <v>26149120.030000001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3">
        <v>0</v>
      </c>
      <c r="CJ7" s="22">
        <v>0</v>
      </c>
      <c r="CK7" s="22">
        <v>0</v>
      </c>
      <c r="CL7" s="23">
        <v>0</v>
      </c>
      <c r="CM7" s="22">
        <v>0</v>
      </c>
      <c r="CN7" s="22">
        <v>0</v>
      </c>
      <c r="CO7" s="23">
        <v>0</v>
      </c>
      <c r="CP7" s="22">
        <v>0</v>
      </c>
      <c r="CQ7" s="22">
        <v>0</v>
      </c>
      <c r="CR7" s="22">
        <v>2931899.34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0</v>
      </c>
      <c r="CY7" s="22">
        <v>0</v>
      </c>
      <c r="CZ7" s="22">
        <v>0</v>
      </c>
      <c r="DA7" s="22">
        <v>0</v>
      </c>
      <c r="DB7" s="23">
        <v>0</v>
      </c>
      <c r="DC7" s="22">
        <v>0</v>
      </c>
      <c r="DD7" s="22">
        <v>0</v>
      </c>
      <c r="DE7" s="23">
        <v>0</v>
      </c>
      <c r="DF7" s="22">
        <v>0</v>
      </c>
      <c r="DG7" s="22">
        <v>0</v>
      </c>
      <c r="DH7" s="23">
        <v>0</v>
      </c>
      <c r="DI7" s="22">
        <v>0</v>
      </c>
      <c r="DJ7" s="22">
        <v>0</v>
      </c>
      <c r="DK7" s="22">
        <v>0</v>
      </c>
      <c r="DL7" s="22">
        <v>373184022.22999996</v>
      </c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 ht="12.75" customHeight="1" x14ac:dyDescent="0.2">
      <c r="A8" s="66" t="s">
        <v>148</v>
      </c>
      <c r="B8" s="21">
        <v>1003</v>
      </c>
      <c r="C8" s="67" t="s">
        <v>146</v>
      </c>
      <c r="D8" s="23">
        <v>255735626.39000002</v>
      </c>
      <c r="E8" s="22">
        <v>16287156.83</v>
      </c>
      <c r="F8" s="22">
        <v>175470261.99000001</v>
      </c>
      <c r="G8" s="22">
        <v>63978207.57</v>
      </c>
      <c r="H8" s="22">
        <v>66413857.229999997</v>
      </c>
      <c r="I8" s="22">
        <v>18070754.329999998</v>
      </c>
      <c r="J8" s="22">
        <v>-195978.54</v>
      </c>
      <c r="K8" s="22">
        <v>-11215230.65</v>
      </c>
      <c r="L8" s="22">
        <v>0</v>
      </c>
      <c r="M8" s="22">
        <v>0</v>
      </c>
      <c r="N8" s="22">
        <v>0</v>
      </c>
      <c r="O8" s="22">
        <v>15021747.92</v>
      </c>
      <c r="P8" s="22">
        <v>0</v>
      </c>
      <c r="Q8" s="22">
        <v>5825772.0199999996</v>
      </c>
      <c r="R8" s="22">
        <v>0</v>
      </c>
      <c r="S8" s="22">
        <v>0</v>
      </c>
      <c r="T8" s="22">
        <v>22150884.84</v>
      </c>
      <c r="U8" s="22">
        <v>0</v>
      </c>
      <c r="V8" s="22">
        <v>12457487.140000001</v>
      </c>
      <c r="W8" s="22">
        <v>22300534.239999998</v>
      </c>
      <c r="X8" s="22">
        <v>0</v>
      </c>
      <c r="Y8" s="22">
        <v>11624661.66</v>
      </c>
      <c r="Z8" s="22">
        <v>13158931.83</v>
      </c>
      <c r="AA8" s="22">
        <v>693.23</v>
      </c>
      <c r="AB8" s="22">
        <v>0</v>
      </c>
      <c r="AC8" s="22">
        <v>653990.06000000006</v>
      </c>
      <c r="AD8" s="22">
        <v>1059618.77</v>
      </c>
      <c r="AE8" s="22">
        <v>0</v>
      </c>
      <c r="AF8" s="22">
        <v>992010.79</v>
      </c>
      <c r="AG8" s="22">
        <v>887516.66</v>
      </c>
      <c r="AH8" s="22">
        <v>7521752.1699999999</v>
      </c>
      <c r="AI8" s="22">
        <v>0</v>
      </c>
      <c r="AJ8" s="22">
        <v>6893.69</v>
      </c>
      <c r="AK8" s="22">
        <v>1675.55</v>
      </c>
      <c r="AL8" s="22">
        <v>0</v>
      </c>
      <c r="AM8" s="22">
        <v>6584269.4699999997</v>
      </c>
      <c r="AN8" s="22">
        <v>0</v>
      </c>
      <c r="AO8" s="22">
        <v>0</v>
      </c>
      <c r="AP8" s="22">
        <v>1712505.82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8037942.0099999998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78194.080000000002</v>
      </c>
      <c r="BO8" s="22">
        <v>0</v>
      </c>
      <c r="BP8" s="22">
        <v>76292101.620000005</v>
      </c>
      <c r="BQ8" s="22">
        <v>276017.95</v>
      </c>
      <c r="BR8" s="22">
        <v>12905311.359999999</v>
      </c>
      <c r="BS8" s="22">
        <v>4528778.3</v>
      </c>
      <c r="BT8" s="22">
        <v>0</v>
      </c>
      <c r="BU8" s="22">
        <v>0</v>
      </c>
      <c r="BV8" s="22">
        <v>10353062.42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39709.53</v>
      </c>
      <c r="CE8" s="22">
        <v>0</v>
      </c>
      <c r="CF8" s="22">
        <v>0</v>
      </c>
      <c r="CG8" s="22">
        <v>0</v>
      </c>
      <c r="CH8" s="22">
        <v>170516.46</v>
      </c>
      <c r="CI8" s="23">
        <v>110429781.51004055</v>
      </c>
      <c r="CJ8" s="22">
        <v>0</v>
      </c>
      <c r="CK8" s="22">
        <v>18591.88</v>
      </c>
      <c r="CL8" s="23">
        <v>26440355.23999998</v>
      </c>
      <c r="CM8" s="22">
        <v>1556878.95</v>
      </c>
      <c r="CN8" s="22">
        <v>24883476.28999998</v>
      </c>
      <c r="CO8" s="23">
        <v>83970834.390040576</v>
      </c>
      <c r="CP8" s="22">
        <v>27114686.640000008</v>
      </c>
      <c r="CQ8" s="22">
        <v>56856147.750040561</v>
      </c>
      <c r="CR8" s="22">
        <v>1038152.3500000064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0</v>
      </c>
      <c r="CY8" s="22">
        <v>0</v>
      </c>
      <c r="CZ8" s="22">
        <v>0</v>
      </c>
      <c r="DA8" s="22">
        <v>0</v>
      </c>
      <c r="DB8" s="23">
        <v>0</v>
      </c>
      <c r="DC8" s="22">
        <v>0</v>
      </c>
      <c r="DD8" s="22">
        <v>0</v>
      </c>
      <c r="DE8" s="23">
        <v>0</v>
      </c>
      <c r="DF8" s="22">
        <v>0</v>
      </c>
      <c r="DG8" s="22">
        <v>0</v>
      </c>
      <c r="DH8" s="23">
        <v>0</v>
      </c>
      <c r="DI8" s="22">
        <v>0</v>
      </c>
      <c r="DJ8" s="22">
        <v>0</v>
      </c>
      <c r="DK8" s="22">
        <v>0</v>
      </c>
      <c r="DL8" s="22">
        <v>674919542.21004045</v>
      </c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 ht="12.75" customHeight="1" x14ac:dyDescent="0.2">
      <c r="A9" s="66" t="s">
        <v>150</v>
      </c>
      <c r="B9" s="21">
        <v>1004</v>
      </c>
      <c r="C9" s="67" t="s">
        <v>146</v>
      </c>
      <c r="D9" s="23">
        <v>290061518.10899997</v>
      </c>
      <c r="E9" s="22">
        <v>12623828</v>
      </c>
      <c r="F9" s="22">
        <v>70510439.339000002</v>
      </c>
      <c r="G9" s="22">
        <v>206927250.76999998</v>
      </c>
      <c r="H9" s="22">
        <v>119372599.99000002</v>
      </c>
      <c r="I9" s="22">
        <v>2004892.5299999998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17657125.800000004</v>
      </c>
      <c r="P9" s="22">
        <v>0</v>
      </c>
      <c r="Q9" s="22">
        <v>2234133.35</v>
      </c>
      <c r="R9" s="22">
        <v>0</v>
      </c>
      <c r="S9" s="22">
        <v>0</v>
      </c>
      <c r="T9" s="22">
        <v>113530460.33</v>
      </c>
      <c r="U9" s="22">
        <v>415520.36</v>
      </c>
      <c r="V9" s="22">
        <v>36427783.289999999</v>
      </c>
      <c r="W9" s="22">
        <v>191841868.78999993</v>
      </c>
      <c r="X9" s="22">
        <v>77429.039999999994</v>
      </c>
      <c r="Y9" s="22">
        <v>25070454.049999997</v>
      </c>
      <c r="Z9" s="22">
        <v>12719762.229999999</v>
      </c>
      <c r="AA9" s="22">
        <v>1140</v>
      </c>
      <c r="AB9" s="22">
        <v>0</v>
      </c>
      <c r="AC9" s="22">
        <v>74393.88</v>
      </c>
      <c r="AD9" s="22">
        <v>2553899.7699999996</v>
      </c>
      <c r="AE9" s="22">
        <v>0</v>
      </c>
      <c r="AF9" s="22">
        <v>2789791.8000000003</v>
      </c>
      <c r="AG9" s="22">
        <v>353963.08</v>
      </c>
      <c r="AH9" s="22">
        <v>236710.66</v>
      </c>
      <c r="AI9" s="22">
        <v>10960.34</v>
      </c>
      <c r="AJ9" s="22">
        <v>15518.28</v>
      </c>
      <c r="AK9" s="22">
        <v>3900</v>
      </c>
      <c r="AL9" s="22">
        <v>0</v>
      </c>
      <c r="AM9" s="22">
        <v>1320630.0599999998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13079050.619999999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166392.07999999996</v>
      </c>
      <c r="BO9" s="22">
        <v>0</v>
      </c>
      <c r="BP9" s="22">
        <v>22527253</v>
      </c>
      <c r="BQ9" s="22">
        <v>5001953.26</v>
      </c>
      <c r="BR9" s="22">
        <v>721289.57000000007</v>
      </c>
      <c r="BS9" s="22">
        <v>2594005.87</v>
      </c>
      <c r="BT9" s="22">
        <v>0</v>
      </c>
      <c r="BU9" s="22">
        <v>0</v>
      </c>
      <c r="BV9" s="22">
        <v>29255740.159999996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3">
        <v>4074501770.2984548</v>
      </c>
      <c r="CJ9" s="22">
        <v>0</v>
      </c>
      <c r="CK9" s="22">
        <v>162196.44</v>
      </c>
      <c r="CL9" s="23">
        <v>857400313.09999847</v>
      </c>
      <c r="CM9" s="22">
        <v>53158403.089999944</v>
      </c>
      <c r="CN9" s="22">
        <v>804241910.00999856</v>
      </c>
      <c r="CO9" s="23">
        <v>3216939260.7584562</v>
      </c>
      <c r="CP9" s="22">
        <v>215453478.59000045</v>
      </c>
      <c r="CQ9" s="22">
        <v>3001485782.1684556</v>
      </c>
      <c r="CR9" s="22">
        <v>3042333.87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3">
        <v>0</v>
      </c>
      <c r="DC9" s="22">
        <v>0</v>
      </c>
      <c r="DD9" s="22">
        <v>0</v>
      </c>
      <c r="DE9" s="23">
        <v>0</v>
      </c>
      <c r="DF9" s="22">
        <v>0</v>
      </c>
      <c r="DG9" s="22">
        <v>0</v>
      </c>
      <c r="DH9" s="23">
        <v>0</v>
      </c>
      <c r="DI9" s="22">
        <v>0</v>
      </c>
      <c r="DJ9" s="22">
        <v>0</v>
      </c>
      <c r="DK9" s="22">
        <v>0</v>
      </c>
      <c r="DL9" s="22">
        <v>4969664244.467453</v>
      </c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 ht="12.75" customHeight="1" x14ac:dyDescent="0.2">
      <c r="A10" s="66" t="s">
        <v>152</v>
      </c>
      <c r="B10" s="21">
        <v>1005</v>
      </c>
      <c r="C10" s="67" t="s">
        <v>146</v>
      </c>
      <c r="D10" s="23">
        <v>573678777.74000001</v>
      </c>
      <c r="E10" s="22">
        <v>33014179.73</v>
      </c>
      <c r="F10" s="22">
        <v>222267984.89999998</v>
      </c>
      <c r="G10" s="22">
        <v>318396613.11000001</v>
      </c>
      <c r="H10" s="22">
        <v>22692486.440000001</v>
      </c>
      <c r="I10" s="22">
        <v>2258130.23</v>
      </c>
      <c r="J10" s="22">
        <v>5930.21</v>
      </c>
      <c r="K10" s="22">
        <v>6250270.9000000004</v>
      </c>
      <c r="L10" s="22">
        <v>0</v>
      </c>
      <c r="M10" s="22">
        <v>0</v>
      </c>
      <c r="N10" s="22">
        <v>0</v>
      </c>
      <c r="O10" s="22">
        <v>66337604.719999999</v>
      </c>
      <c r="P10" s="22">
        <v>0</v>
      </c>
      <c r="Q10" s="22">
        <v>127980382.26000001</v>
      </c>
      <c r="R10" s="22">
        <v>0</v>
      </c>
      <c r="S10" s="22">
        <v>0</v>
      </c>
      <c r="T10" s="22">
        <v>64615322.209998898</v>
      </c>
      <c r="U10" s="22">
        <v>2847270.74</v>
      </c>
      <c r="V10" s="22">
        <v>30669764.0299998</v>
      </c>
      <c r="W10" s="22">
        <v>156623435.56999999</v>
      </c>
      <c r="X10" s="22">
        <v>1363527.5899999901</v>
      </c>
      <c r="Y10" s="22">
        <v>62773949.549999997</v>
      </c>
      <c r="Z10" s="22">
        <v>7566530.2199997799</v>
      </c>
      <c r="AA10" s="22">
        <v>0</v>
      </c>
      <c r="AB10" s="22">
        <v>0</v>
      </c>
      <c r="AC10" s="22">
        <v>890144.43000000191</v>
      </c>
      <c r="AD10" s="22">
        <v>4280147.8399999598</v>
      </c>
      <c r="AE10" s="22">
        <v>0</v>
      </c>
      <c r="AF10" s="22">
        <v>510877.82</v>
      </c>
      <c r="AG10" s="22">
        <v>8102292.7800000003</v>
      </c>
      <c r="AH10" s="22">
        <v>3924175.98</v>
      </c>
      <c r="AI10" s="22">
        <v>1296868.6299999999</v>
      </c>
      <c r="AJ10" s="22">
        <v>71020.070000000007</v>
      </c>
      <c r="AK10" s="22">
        <v>89992.85</v>
      </c>
      <c r="AL10" s="22">
        <v>0</v>
      </c>
      <c r="AM10" s="22">
        <v>3584337.04</v>
      </c>
      <c r="AN10" s="22">
        <v>146548.57</v>
      </c>
      <c r="AO10" s="22">
        <v>0</v>
      </c>
      <c r="AP10" s="22">
        <v>805455.35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10205212.190000201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264736.99</v>
      </c>
      <c r="BN10" s="22">
        <v>2782640.46</v>
      </c>
      <c r="BO10" s="22">
        <v>0</v>
      </c>
      <c r="BP10" s="22">
        <v>25987056.400000099</v>
      </c>
      <c r="BQ10" s="22">
        <v>1312128.45</v>
      </c>
      <c r="BR10" s="22">
        <v>19335516.359999999</v>
      </c>
      <c r="BS10" s="22">
        <v>15298943.99</v>
      </c>
      <c r="BT10" s="22">
        <v>0</v>
      </c>
      <c r="BU10" s="22">
        <v>0</v>
      </c>
      <c r="BV10" s="22">
        <v>377031.65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108076.5</v>
      </c>
      <c r="CD10" s="22">
        <v>0</v>
      </c>
      <c r="CE10" s="22">
        <v>0</v>
      </c>
      <c r="CF10" s="22">
        <v>0</v>
      </c>
      <c r="CG10" s="22">
        <v>0</v>
      </c>
      <c r="CH10" s="22">
        <v>38197.99</v>
      </c>
      <c r="CI10" s="23">
        <v>1587069993.9999306</v>
      </c>
      <c r="CJ10" s="22">
        <v>0</v>
      </c>
      <c r="CK10" s="22">
        <v>2506</v>
      </c>
      <c r="CL10" s="23">
        <v>412934846.63998079</v>
      </c>
      <c r="CM10" s="22">
        <v>166674841.44971842</v>
      </c>
      <c r="CN10" s="22">
        <v>246260005.19026241</v>
      </c>
      <c r="CO10" s="23">
        <v>1174132641.3599498</v>
      </c>
      <c r="CP10" s="22">
        <v>473283791.65129972</v>
      </c>
      <c r="CQ10" s="22">
        <v>700848849.70865011</v>
      </c>
      <c r="CR10" s="22">
        <v>78323.100000000006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>
        <v>0</v>
      </c>
      <c r="CY10" s="22">
        <v>0</v>
      </c>
      <c r="CZ10" s="22">
        <v>0</v>
      </c>
      <c r="DA10" s="22">
        <v>0</v>
      </c>
      <c r="DB10" s="23">
        <v>0</v>
      </c>
      <c r="DC10" s="22">
        <v>0</v>
      </c>
      <c r="DD10" s="22">
        <v>0</v>
      </c>
      <c r="DE10" s="23">
        <v>0</v>
      </c>
      <c r="DF10" s="22">
        <v>0</v>
      </c>
      <c r="DG10" s="22">
        <v>0</v>
      </c>
      <c r="DH10" s="23">
        <v>0</v>
      </c>
      <c r="DI10" s="22">
        <v>0</v>
      </c>
      <c r="DJ10" s="22">
        <v>0</v>
      </c>
      <c r="DK10" s="22">
        <v>0</v>
      </c>
      <c r="DL10" s="22">
        <v>2812223101.8499293</v>
      </c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 ht="12.75" customHeight="1" x14ac:dyDescent="0.2">
      <c r="A11" s="66" t="s">
        <v>154</v>
      </c>
      <c r="B11" s="21">
        <v>1006</v>
      </c>
      <c r="C11" s="67" t="s">
        <v>146</v>
      </c>
      <c r="D11" s="23">
        <v>168329.93529999998</v>
      </c>
      <c r="E11" s="22">
        <v>47352.795299999998</v>
      </c>
      <c r="F11" s="22">
        <v>110986.61</v>
      </c>
      <c r="G11" s="22">
        <v>9990.5300000000007</v>
      </c>
      <c r="H11" s="22">
        <v>0</v>
      </c>
      <c r="I11" s="22">
        <v>8054747.4800000004</v>
      </c>
      <c r="J11" s="22">
        <v>0</v>
      </c>
      <c r="K11" s="22">
        <v>431986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174908010.29949999</v>
      </c>
      <c r="U11" s="22">
        <v>325221.77049999998</v>
      </c>
      <c r="V11" s="22">
        <v>6284200.1470999997</v>
      </c>
      <c r="W11" s="22">
        <v>25973214.530000001</v>
      </c>
      <c r="X11" s="22">
        <v>0</v>
      </c>
      <c r="Y11" s="22">
        <v>96918.06</v>
      </c>
      <c r="Z11" s="22">
        <v>344916.28</v>
      </c>
      <c r="AA11" s="22">
        <v>0</v>
      </c>
      <c r="AB11" s="22">
        <v>0</v>
      </c>
      <c r="AC11" s="22">
        <v>0</v>
      </c>
      <c r="AD11" s="22">
        <v>712.38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-25.74</v>
      </c>
      <c r="AL11" s="22">
        <v>0</v>
      </c>
      <c r="AM11" s="22">
        <v>3800</v>
      </c>
      <c r="AN11" s="22">
        <v>0</v>
      </c>
      <c r="AO11" s="22">
        <v>0</v>
      </c>
      <c r="AP11" s="22">
        <v>8117.1</v>
      </c>
      <c r="AQ11" s="22">
        <v>0</v>
      </c>
      <c r="AR11" s="22">
        <v>0</v>
      </c>
      <c r="AS11" s="22">
        <v>0</v>
      </c>
      <c r="AT11" s="22">
        <v>2090093.4331</v>
      </c>
      <c r="AU11" s="22">
        <v>13574.068499999999</v>
      </c>
      <c r="AV11" s="22">
        <v>30393.026999999998</v>
      </c>
      <c r="AW11" s="22">
        <v>0</v>
      </c>
      <c r="AX11" s="22">
        <v>15555.525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1487448.22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217.11609999999999</v>
      </c>
      <c r="BM11" s="22">
        <v>0</v>
      </c>
      <c r="BN11" s="22">
        <v>48052088.092100002</v>
      </c>
      <c r="BO11" s="22">
        <v>0</v>
      </c>
      <c r="BP11" s="22">
        <v>28246.529600000002</v>
      </c>
      <c r="BQ11" s="22">
        <v>15652</v>
      </c>
      <c r="BR11" s="22">
        <v>0</v>
      </c>
      <c r="BS11" s="22">
        <v>18538.816500000001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22226.52</v>
      </c>
      <c r="CA11" s="22">
        <v>8508917.3599999994</v>
      </c>
      <c r="CB11" s="22">
        <v>0</v>
      </c>
      <c r="CC11" s="22">
        <v>1603651</v>
      </c>
      <c r="CD11" s="22">
        <v>0</v>
      </c>
      <c r="CE11" s="22">
        <v>0</v>
      </c>
      <c r="CF11" s="22">
        <v>2771967.22</v>
      </c>
      <c r="CG11" s="22">
        <v>6982.5</v>
      </c>
      <c r="CH11" s="22">
        <v>0</v>
      </c>
      <c r="CI11" s="23">
        <v>121456547.2967</v>
      </c>
      <c r="CJ11" s="22">
        <v>110722755.75</v>
      </c>
      <c r="CK11" s="22">
        <v>4088423.18</v>
      </c>
      <c r="CL11" s="23">
        <v>1419294.64</v>
      </c>
      <c r="CM11" s="22">
        <v>0</v>
      </c>
      <c r="CN11" s="22">
        <v>1419294.64</v>
      </c>
      <c r="CO11" s="23">
        <v>5226073.7267000005</v>
      </c>
      <c r="CP11" s="22">
        <v>0</v>
      </c>
      <c r="CQ11" s="22">
        <v>5226073.7267000005</v>
      </c>
      <c r="CR11" s="22">
        <v>53436.036599999999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0</v>
      </c>
      <c r="CY11" s="22">
        <v>0</v>
      </c>
      <c r="CZ11" s="22">
        <v>0</v>
      </c>
      <c r="DA11" s="22">
        <v>0</v>
      </c>
      <c r="DB11" s="23">
        <v>0</v>
      </c>
      <c r="DC11" s="22">
        <v>0</v>
      </c>
      <c r="DD11" s="22">
        <v>0</v>
      </c>
      <c r="DE11" s="23">
        <v>0</v>
      </c>
      <c r="DF11" s="22">
        <v>0</v>
      </c>
      <c r="DG11" s="22">
        <v>0</v>
      </c>
      <c r="DH11" s="23">
        <v>0</v>
      </c>
      <c r="DI11" s="22">
        <v>0</v>
      </c>
      <c r="DJ11" s="22">
        <v>0</v>
      </c>
      <c r="DK11" s="22">
        <v>0</v>
      </c>
      <c r="DL11" s="22">
        <v>402775683.00360006</v>
      </c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 ht="12.75" customHeight="1" x14ac:dyDescent="0.2">
      <c r="A12" s="66" t="s">
        <v>156</v>
      </c>
      <c r="B12" s="21">
        <v>1007</v>
      </c>
      <c r="C12" s="67" t="s">
        <v>146</v>
      </c>
      <c r="D12" s="23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123962220.36352599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v>0</v>
      </c>
      <c r="CJ12" s="22">
        <v>0</v>
      </c>
      <c r="CK12" s="22">
        <v>0</v>
      </c>
      <c r="CL12" s="23">
        <v>0</v>
      </c>
      <c r="CM12" s="22">
        <v>0</v>
      </c>
      <c r="CN12" s="22">
        <v>0</v>
      </c>
      <c r="CO12" s="23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3">
        <v>0</v>
      </c>
      <c r="DC12" s="22">
        <v>0</v>
      </c>
      <c r="DD12" s="22">
        <v>0</v>
      </c>
      <c r="DE12" s="23">
        <v>0</v>
      </c>
      <c r="DF12" s="22">
        <v>0</v>
      </c>
      <c r="DG12" s="22">
        <v>0</v>
      </c>
      <c r="DH12" s="23">
        <v>0</v>
      </c>
      <c r="DI12" s="22">
        <v>0</v>
      </c>
      <c r="DJ12" s="22">
        <v>0</v>
      </c>
      <c r="DK12" s="22">
        <v>0</v>
      </c>
      <c r="DL12" s="22">
        <v>123962220.36352599</v>
      </c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 ht="12.75" customHeight="1" x14ac:dyDescent="0.2">
      <c r="A13" s="66" t="s">
        <v>158</v>
      </c>
      <c r="B13" s="21">
        <v>1008</v>
      </c>
      <c r="C13" s="67" t="s">
        <v>146</v>
      </c>
      <c r="D13" s="23">
        <v>167678608.25999999</v>
      </c>
      <c r="E13" s="22">
        <v>609105.52</v>
      </c>
      <c r="F13" s="22">
        <v>106659298.20999999</v>
      </c>
      <c r="G13" s="22">
        <v>60410204.530000001</v>
      </c>
      <c r="H13" s="22">
        <v>12666908.710000001</v>
      </c>
      <c r="I13" s="22">
        <v>1447222.23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2137463.88</v>
      </c>
      <c r="P13" s="22">
        <v>0</v>
      </c>
      <c r="Q13" s="22">
        <v>249029.26</v>
      </c>
      <c r="R13" s="22">
        <v>0</v>
      </c>
      <c r="S13" s="22">
        <v>0</v>
      </c>
      <c r="T13" s="22">
        <v>280832574.61000001</v>
      </c>
      <c r="U13" s="22">
        <v>0</v>
      </c>
      <c r="V13" s="22">
        <v>14762377.640000001</v>
      </c>
      <c r="W13" s="22">
        <v>140036269.28</v>
      </c>
      <c r="X13" s="22">
        <v>0</v>
      </c>
      <c r="Y13" s="22">
        <v>9258848.4800000004</v>
      </c>
      <c r="Z13" s="22">
        <v>24523858.16</v>
      </c>
      <c r="AA13" s="22">
        <v>0</v>
      </c>
      <c r="AB13" s="22">
        <v>0</v>
      </c>
      <c r="AC13" s="22">
        <v>214946.7</v>
      </c>
      <c r="AD13" s="22">
        <v>4490943.53</v>
      </c>
      <c r="AE13" s="22">
        <v>0</v>
      </c>
      <c r="AF13" s="22">
        <v>12571.28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2921859.36</v>
      </c>
      <c r="AN13" s="22">
        <v>0</v>
      </c>
      <c r="AO13" s="22">
        <v>0</v>
      </c>
      <c r="AP13" s="22">
        <v>159764.76999999999</v>
      </c>
      <c r="AQ13" s="22">
        <v>0</v>
      </c>
      <c r="AR13" s="22">
        <v>0</v>
      </c>
      <c r="AS13" s="22">
        <v>0</v>
      </c>
      <c r="AT13" s="22">
        <v>0</v>
      </c>
      <c r="AU13" s="22">
        <v>4518075.88</v>
      </c>
      <c r="AV13" s="22">
        <v>4106326.47</v>
      </c>
      <c r="AW13" s="22">
        <v>0</v>
      </c>
      <c r="AX13" s="22">
        <v>3758791.65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2527127.7000000002</v>
      </c>
      <c r="BE13" s="22">
        <v>0</v>
      </c>
      <c r="BF13" s="22">
        <v>0</v>
      </c>
      <c r="BG13" s="22">
        <v>0</v>
      </c>
      <c r="BH13" s="22">
        <v>0</v>
      </c>
      <c r="BI13" s="22">
        <v>-7177.58</v>
      </c>
      <c r="BJ13" s="22">
        <v>0</v>
      </c>
      <c r="BK13" s="22">
        <v>0</v>
      </c>
      <c r="BL13" s="22">
        <v>0</v>
      </c>
      <c r="BM13" s="22">
        <v>0</v>
      </c>
      <c r="BN13" s="22">
        <v>335223.90999999997</v>
      </c>
      <c r="BO13" s="22">
        <v>0</v>
      </c>
      <c r="BP13" s="22">
        <v>13781508.24</v>
      </c>
      <c r="BQ13" s="22">
        <v>19139.2</v>
      </c>
      <c r="BR13" s="22">
        <v>17989609.219999999</v>
      </c>
      <c r="BS13" s="22">
        <v>2372339.56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4536429.18</v>
      </c>
      <c r="CI13" s="23">
        <v>147655.73000000001</v>
      </c>
      <c r="CJ13" s="22">
        <v>0</v>
      </c>
      <c r="CK13" s="22">
        <v>0</v>
      </c>
      <c r="CL13" s="23">
        <v>0</v>
      </c>
      <c r="CM13" s="22">
        <v>0</v>
      </c>
      <c r="CN13" s="22">
        <v>0</v>
      </c>
      <c r="CO13" s="23">
        <v>147655.73000000001</v>
      </c>
      <c r="CP13" s="22">
        <v>0</v>
      </c>
      <c r="CQ13" s="22">
        <v>147655.73000000001</v>
      </c>
      <c r="CR13" s="22">
        <v>810246.28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3">
        <v>0</v>
      </c>
      <c r="DC13" s="22">
        <v>0</v>
      </c>
      <c r="DD13" s="22">
        <v>0</v>
      </c>
      <c r="DE13" s="23">
        <v>0</v>
      </c>
      <c r="DF13" s="22">
        <v>0</v>
      </c>
      <c r="DG13" s="22">
        <v>0</v>
      </c>
      <c r="DH13" s="23">
        <v>0</v>
      </c>
      <c r="DI13" s="22">
        <v>0</v>
      </c>
      <c r="DJ13" s="22">
        <v>0</v>
      </c>
      <c r="DK13" s="22">
        <v>0</v>
      </c>
      <c r="DL13" s="22">
        <v>716288541.58999991</v>
      </c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 ht="12.75" customHeight="1" x14ac:dyDescent="0.2">
      <c r="A14" s="66" t="s">
        <v>159</v>
      </c>
      <c r="B14" s="21">
        <v>1009</v>
      </c>
      <c r="C14" s="67" t="s">
        <v>146</v>
      </c>
      <c r="D14" s="23">
        <v>972765397.60000038</v>
      </c>
      <c r="E14" s="22">
        <v>39582472.260000005</v>
      </c>
      <c r="F14" s="22">
        <v>39505284.679999992</v>
      </c>
      <c r="G14" s="22">
        <v>893677640.66000044</v>
      </c>
      <c r="H14" s="22">
        <v>84692895.49000001</v>
      </c>
      <c r="I14" s="22">
        <v>3144391.3299999996</v>
      </c>
      <c r="J14" s="22">
        <v>17969.95</v>
      </c>
      <c r="K14" s="22">
        <v>0</v>
      </c>
      <c r="L14" s="22">
        <v>0</v>
      </c>
      <c r="M14" s="22">
        <v>0</v>
      </c>
      <c r="N14" s="22">
        <v>0</v>
      </c>
      <c r="O14" s="22">
        <v>43901187.730000019</v>
      </c>
      <c r="P14" s="22">
        <v>0</v>
      </c>
      <c r="Q14" s="22">
        <v>4183839.1799999997</v>
      </c>
      <c r="R14" s="22">
        <v>0</v>
      </c>
      <c r="S14" s="22">
        <v>0</v>
      </c>
      <c r="T14" s="22">
        <v>121469792.09000005</v>
      </c>
      <c r="U14" s="22">
        <v>2653294.1300000004</v>
      </c>
      <c r="V14" s="22">
        <v>55203672.73999992</v>
      </c>
      <c r="W14" s="22">
        <v>155012304.06999987</v>
      </c>
      <c r="X14" s="22">
        <v>0</v>
      </c>
      <c r="Y14" s="22">
        <v>69066829.720000014</v>
      </c>
      <c r="Z14" s="22">
        <v>56764447.469999962</v>
      </c>
      <c r="AA14" s="22">
        <v>135</v>
      </c>
      <c r="AB14" s="22">
        <v>0</v>
      </c>
      <c r="AC14" s="22">
        <v>1845138.2799999998</v>
      </c>
      <c r="AD14" s="22">
        <v>35737821.079999998</v>
      </c>
      <c r="AE14" s="22">
        <v>20700</v>
      </c>
      <c r="AF14" s="22">
        <v>115824.76000000001</v>
      </c>
      <c r="AG14" s="22">
        <v>0</v>
      </c>
      <c r="AH14" s="22">
        <v>0</v>
      </c>
      <c r="AI14" s="22">
        <v>0</v>
      </c>
      <c r="AJ14" s="22">
        <v>9098.4499999999989</v>
      </c>
      <c r="AK14" s="22">
        <v>12025</v>
      </c>
      <c r="AL14" s="22">
        <v>0</v>
      </c>
      <c r="AM14" s="22">
        <v>5968440.669999999</v>
      </c>
      <c r="AN14" s="22">
        <v>38000</v>
      </c>
      <c r="AO14" s="22">
        <v>0</v>
      </c>
      <c r="AP14" s="22">
        <v>3047362.93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11587238.389999999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1200</v>
      </c>
      <c r="BN14" s="22">
        <v>2293823.009999997</v>
      </c>
      <c r="BO14" s="22">
        <v>0</v>
      </c>
      <c r="BP14" s="22">
        <v>60252309.920000002</v>
      </c>
      <c r="BQ14" s="22">
        <v>4113559.39</v>
      </c>
      <c r="BR14" s="22">
        <v>66714036.93999999</v>
      </c>
      <c r="BS14" s="22">
        <v>32743131.299999997</v>
      </c>
      <c r="BT14" s="22">
        <v>0</v>
      </c>
      <c r="BU14" s="22">
        <v>0</v>
      </c>
      <c r="BV14" s="22">
        <v>122962163.88999999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581315.73</v>
      </c>
      <c r="CD14" s="22">
        <v>6369</v>
      </c>
      <c r="CE14" s="22">
        <v>0</v>
      </c>
      <c r="CF14" s="22">
        <v>0</v>
      </c>
      <c r="CG14" s="22">
        <v>0</v>
      </c>
      <c r="CH14" s="22">
        <v>0</v>
      </c>
      <c r="CI14" s="23">
        <v>347359586.20999974</v>
      </c>
      <c r="CJ14" s="22">
        <v>1638.74</v>
      </c>
      <c r="CK14" s="22">
        <v>0</v>
      </c>
      <c r="CL14" s="23">
        <v>189215196.09999979</v>
      </c>
      <c r="CM14" s="22">
        <v>4259667.2900000084</v>
      </c>
      <c r="CN14" s="22">
        <v>184955528.80999976</v>
      </c>
      <c r="CO14" s="23">
        <v>158142751.36999995</v>
      </c>
      <c r="CP14" s="22">
        <v>47325375.440000042</v>
      </c>
      <c r="CQ14" s="22">
        <v>110817375.9299999</v>
      </c>
      <c r="CR14" s="22">
        <v>514936.7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3">
        <v>0</v>
      </c>
      <c r="DC14" s="22">
        <v>0</v>
      </c>
      <c r="DD14" s="22">
        <v>0</v>
      </c>
      <c r="DE14" s="23">
        <v>0</v>
      </c>
      <c r="DF14" s="22">
        <v>0</v>
      </c>
      <c r="DG14" s="22">
        <v>0</v>
      </c>
      <c r="DH14" s="23">
        <v>0</v>
      </c>
      <c r="DI14" s="22">
        <v>0</v>
      </c>
      <c r="DJ14" s="22">
        <v>0</v>
      </c>
      <c r="DK14" s="22">
        <v>0</v>
      </c>
      <c r="DL14" s="22">
        <v>2264800238.1500006</v>
      </c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 ht="12.75" customHeight="1" x14ac:dyDescent="0.2">
      <c r="A15" s="66" t="s">
        <v>161</v>
      </c>
      <c r="B15" s="21">
        <v>1010</v>
      </c>
      <c r="C15" s="67" t="s">
        <v>146</v>
      </c>
      <c r="D15" s="23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v>0</v>
      </c>
      <c r="CJ15" s="22">
        <v>0</v>
      </c>
      <c r="CK15" s="22">
        <v>0</v>
      </c>
      <c r="CL15" s="23">
        <v>0</v>
      </c>
      <c r="CM15" s="22">
        <v>0</v>
      </c>
      <c r="CN15" s="22">
        <v>0</v>
      </c>
      <c r="CO15" s="23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3">
        <v>0</v>
      </c>
      <c r="DC15" s="22">
        <v>0</v>
      </c>
      <c r="DD15" s="22">
        <v>0</v>
      </c>
      <c r="DE15" s="23">
        <v>0</v>
      </c>
      <c r="DF15" s="22">
        <v>0</v>
      </c>
      <c r="DG15" s="22">
        <v>0</v>
      </c>
      <c r="DH15" s="23">
        <v>0</v>
      </c>
      <c r="DI15" s="22">
        <v>0</v>
      </c>
      <c r="DJ15" s="22">
        <v>0</v>
      </c>
      <c r="DK15" s="22">
        <v>0</v>
      </c>
      <c r="DL15" s="22">
        <v>0</v>
      </c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 ht="12.75" customHeight="1" x14ac:dyDescent="0.2">
      <c r="A16" s="66" t="s">
        <v>163</v>
      </c>
      <c r="B16" s="21">
        <v>1011</v>
      </c>
      <c r="C16" s="67" t="s">
        <v>146</v>
      </c>
      <c r="D16" s="23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76525658.719737917</v>
      </c>
      <c r="BJ16" s="22">
        <v>52559165.237656988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v>0</v>
      </c>
      <c r="CJ16" s="22">
        <v>0</v>
      </c>
      <c r="CK16" s="22">
        <v>0</v>
      </c>
      <c r="CL16" s="23">
        <v>0</v>
      </c>
      <c r="CM16" s="22">
        <v>0</v>
      </c>
      <c r="CN16" s="22">
        <v>0</v>
      </c>
      <c r="CO16" s="23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3">
        <v>0</v>
      </c>
      <c r="DC16" s="22">
        <v>0</v>
      </c>
      <c r="DD16" s="22">
        <v>0</v>
      </c>
      <c r="DE16" s="23">
        <v>0</v>
      </c>
      <c r="DF16" s="22">
        <v>0</v>
      </c>
      <c r="DG16" s="22">
        <v>0</v>
      </c>
      <c r="DH16" s="23">
        <v>0</v>
      </c>
      <c r="DI16" s="22">
        <v>0</v>
      </c>
      <c r="DJ16" s="22">
        <v>0</v>
      </c>
      <c r="DK16" s="22">
        <v>0</v>
      </c>
      <c r="DL16" s="22">
        <v>129084823.9573949</v>
      </c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 ht="12.75" customHeight="1" x14ac:dyDescent="0.2">
      <c r="A17" s="66" t="s">
        <v>165</v>
      </c>
      <c r="B17" s="21">
        <v>1012</v>
      </c>
      <c r="C17" s="67" t="s">
        <v>146</v>
      </c>
      <c r="D17" s="23">
        <v>72525356</v>
      </c>
      <c r="E17" s="22">
        <v>55098</v>
      </c>
      <c r="F17" s="22">
        <v>53103697</v>
      </c>
      <c r="G17" s="22">
        <v>19366561</v>
      </c>
      <c r="H17" s="22">
        <v>4367552</v>
      </c>
      <c r="I17" s="22">
        <v>43853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7575478</v>
      </c>
      <c r="P17" s="22">
        <v>0</v>
      </c>
      <c r="Q17" s="22">
        <v>44173376</v>
      </c>
      <c r="R17" s="22">
        <v>0</v>
      </c>
      <c r="S17" s="22">
        <v>0</v>
      </c>
      <c r="T17" s="22">
        <v>11706282.029999999</v>
      </c>
      <c r="U17" s="22">
        <v>0</v>
      </c>
      <c r="V17" s="22">
        <v>3439581.99</v>
      </c>
      <c r="W17" s="22">
        <v>592565.98</v>
      </c>
      <c r="X17" s="22">
        <v>0</v>
      </c>
      <c r="Y17" s="22">
        <v>19910524</v>
      </c>
      <c r="Z17" s="22">
        <v>-2889297</v>
      </c>
      <c r="AA17" s="22">
        <v>0</v>
      </c>
      <c r="AB17" s="22">
        <v>0</v>
      </c>
      <c r="AC17" s="22">
        <v>305200</v>
      </c>
      <c r="AD17" s="22">
        <v>1189042</v>
      </c>
      <c r="AE17" s="22">
        <v>0</v>
      </c>
      <c r="AF17" s="22">
        <v>548378</v>
      </c>
      <c r="AG17" s="22">
        <v>0</v>
      </c>
      <c r="AH17" s="22">
        <v>0</v>
      </c>
      <c r="AI17" s="22">
        <v>0</v>
      </c>
      <c r="AJ17" s="22">
        <v>0</v>
      </c>
      <c r="AK17" s="22">
        <v>31</v>
      </c>
      <c r="AL17" s="22">
        <v>0</v>
      </c>
      <c r="AM17" s="22">
        <v>4715066</v>
      </c>
      <c r="AN17" s="22">
        <v>4000</v>
      </c>
      <c r="AO17" s="22">
        <v>0</v>
      </c>
      <c r="AP17" s="22">
        <v>185379</v>
      </c>
      <c r="AQ17" s="22">
        <v>0</v>
      </c>
      <c r="AR17" s="22">
        <v>0</v>
      </c>
      <c r="AS17" s="22">
        <v>0</v>
      </c>
      <c r="AT17" s="22">
        <v>74919824</v>
      </c>
      <c r="AU17" s="22">
        <v>1283483</v>
      </c>
      <c r="AV17" s="22">
        <v>2277972</v>
      </c>
      <c r="AW17" s="22">
        <v>0</v>
      </c>
      <c r="AX17" s="22">
        <v>1106352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1019427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5102423</v>
      </c>
      <c r="BO17" s="22">
        <v>0</v>
      </c>
      <c r="BP17" s="22">
        <v>5631073</v>
      </c>
      <c r="BQ17" s="22">
        <v>66846</v>
      </c>
      <c r="BR17" s="22">
        <v>31220996</v>
      </c>
      <c r="BS17" s="22">
        <v>2918021</v>
      </c>
      <c r="BT17" s="22">
        <v>0</v>
      </c>
      <c r="BU17" s="22">
        <v>0</v>
      </c>
      <c r="BV17" s="22">
        <v>3096083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v>0</v>
      </c>
      <c r="CJ17" s="22">
        <v>0</v>
      </c>
      <c r="CK17" s="22">
        <v>0</v>
      </c>
      <c r="CL17" s="23">
        <v>0</v>
      </c>
      <c r="CM17" s="22">
        <v>0</v>
      </c>
      <c r="CN17" s="22">
        <v>0</v>
      </c>
      <c r="CO17" s="23">
        <v>0</v>
      </c>
      <c r="CP17" s="22">
        <v>0</v>
      </c>
      <c r="CQ17" s="22">
        <v>0</v>
      </c>
      <c r="CR17" s="22">
        <v>1152</v>
      </c>
      <c r="CS17" s="22">
        <v>1369679.46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3">
        <v>0</v>
      </c>
      <c r="DC17" s="22">
        <v>0</v>
      </c>
      <c r="DD17" s="22">
        <v>0</v>
      </c>
      <c r="DE17" s="23">
        <v>0</v>
      </c>
      <c r="DF17" s="22">
        <v>0</v>
      </c>
      <c r="DG17" s="22">
        <v>0</v>
      </c>
      <c r="DH17" s="23">
        <v>0</v>
      </c>
      <c r="DI17" s="22">
        <v>0</v>
      </c>
      <c r="DJ17" s="22">
        <v>0</v>
      </c>
      <c r="DK17" s="22">
        <v>0</v>
      </c>
      <c r="DL17" s="22">
        <v>298405699.45999998</v>
      </c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 ht="12.75" customHeight="1" x14ac:dyDescent="0.2">
      <c r="A18" s="66" t="s">
        <v>167</v>
      </c>
      <c r="B18" s="21">
        <v>1013</v>
      </c>
      <c r="C18" s="67" t="s">
        <v>146</v>
      </c>
      <c r="D18" s="23">
        <v>28301418.378399998</v>
      </c>
      <c r="E18" s="22">
        <v>589555.21259702824</v>
      </c>
      <c r="F18" s="22">
        <v>16440861.889733061</v>
      </c>
      <c r="G18" s="22">
        <v>11271001.276069909</v>
      </c>
      <c r="H18" s="22">
        <v>4041990.44</v>
      </c>
      <c r="I18" s="22">
        <v>8781.48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15128954.8211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3652645.16</v>
      </c>
      <c r="Z18" s="22">
        <v>1288383.5286000001</v>
      </c>
      <c r="AA18" s="22">
        <v>0</v>
      </c>
      <c r="AB18" s="22">
        <v>0</v>
      </c>
      <c r="AC18" s="22">
        <v>131077.8927</v>
      </c>
      <c r="AD18" s="22">
        <v>-189959.63310000001</v>
      </c>
      <c r="AE18" s="22">
        <v>0</v>
      </c>
      <c r="AF18" s="22">
        <v>1890325.31</v>
      </c>
      <c r="AG18" s="22">
        <v>0</v>
      </c>
      <c r="AH18" s="22">
        <v>0</v>
      </c>
      <c r="AI18" s="22">
        <v>0</v>
      </c>
      <c r="AJ18" s="22">
        <v>0</v>
      </c>
      <c r="AK18" s="22">
        <v>12201.84</v>
      </c>
      <c r="AL18" s="22">
        <v>0</v>
      </c>
      <c r="AM18" s="22">
        <v>2071097.4</v>
      </c>
      <c r="AN18" s="22">
        <v>20000</v>
      </c>
      <c r="AO18" s="22">
        <v>0</v>
      </c>
      <c r="AP18" s="22">
        <v>158202.79</v>
      </c>
      <c r="AQ18" s="22">
        <v>0</v>
      </c>
      <c r="AR18" s="22">
        <v>0</v>
      </c>
      <c r="AS18" s="22">
        <v>0</v>
      </c>
      <c r="AT18" s="22">
        <v>42647737.401299998</v>
      </c>
      <c r="AU18" s="22">
        <v>4500302.5592</v>
      </c>
      <c r="AV18" s="22">
        <v>695.27</v>
      </c>
      <c r="AW18" s="22">
        <v>0</v>
      </c>
      <c r="AX18" s="22">
        <v>4181467.0161000001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1184901.6499999999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111.34</v>
      </c>
      <c r="BO18" s="22">
        <v>0</v>
      </c>
      <c r="BP18" s="22">
        <v>13078636.712000001</v>
      </c>
      <c r="BQ18" s="22">
        <v>2647959.9320000005</v>
      </c>
      <c r="BR18" s="22">
        <v>31841239.349999998</v>
      </c>
      <c r="BS18" s="22">
        <v>2657703.7352999998</v>
      </c>
      <c r="BT18" s="22">
        <v>0</v>
      </c>
      <c r="BU18" s="22">
        <v>0</v>
      </c>
      <c r="BV18" s="22">
        <v>6354965.6723999996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v>0</v>
      </c>
      <c r="CJ18" s="22">
        <v>0</v>
      </c>
      <c r="CK18" s="22">
        <v>0</v>
      </c>
      <c r="CL18" s="23">
        <v>0</v>
      </c>
      <c r="CM18" s="22">
        <v>0</v>
      </c>
      <c r="CN18" s="22">
        <v>0</v>
      </c>
      <c r="CO18" s="23">
        <v>0</v>
      </c>
      <c r="CP18" s="22">
        <v>0</v>
      </c>
      <c r="CQ18" s="22">
        <v>0</v>
      </c>
      <c r="CR18" s="22">
        <v>45956.476000000002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3">
        <v>0</v>
      </c>
      <c r="DC18" s="22">
        <v>0</v>
      </c>
      <c r="DD18" s="22">
        <v>0</v>
      </c>
      <c r="DE18" s="23">
        <v>0</v>
      </c>
      <c r="DF18" s="22">
        <v>0</v>
      </c>
      <c r="DG18" s="22">
        <v>0</v>
      </c>
      <c r="DH18" s="23">
        <v>0</v>
      </c>
      <c r="DI18" s="22">
        <v>0</v>
      </c>
      <c r="DJ18" s="22">
        <v>0</v>
      </c>
      <c r="DK18" s="22">
        <v>0</v>
      </c>
      <c r="DL18" s="22">
        <v>165656796.52200001</v>
      </c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 ht="12.75" customHeight="1" x14ac:dyDescent="0.2">
      <c r="A19" s="66" t="s">
        <v>169</v>
      </c>
      <c r="B19" s="21">
        <v>1016</v>
      </c>
      <c r="C19" s="67" t="s">
        <v>146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-233748.27051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78592899.308741018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v>0</v>
      </c>
      <c r="CJ19" s="22">
        <v>0</v>
      </c>
      <c r="CK19" s="22">
        <v>0</v>
      </c>
      <c r="CL19" s="23">
        <v>0</v>
      </c>
      <c r="CM19" s="22">
        <v>0</v>
      </c>
      <c r="CN19" s="22">
        <v>0</v>
      </c>
      <c r="CO19" s="23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3">
        <v>0</v>
      </c>
      <c r="DC19" s="22">
        <v>0</v>
      </c>
      <c r="DD19" s="22">
        <v>0</v>
      </c>
      <c r="DE19" s="23">
        <v>0</v>
      </c>
      <c r="DF19" s="22">
        <v>0</v>
      </c>
      <c r="DG19" s="22">
        <v>0</v>
      </c>
      <c r="DH19" s="23">
        <v>0</v>
      </c>
      <c r="DI19" s="22">
        <v>0</v>
      </c>
      <c r="DJ19" s="22">
        <v>0</v>
      </c>
      <c r="DK19" s="22">
        <v>0</v>
      </c>
      <c r="DL19" s="22">
        <v>78359151.038231015</v>
      </c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 ht="12.75" customHeight="1" x14ac:dyDescent="0.2">
      <c r="A20" s="66" t="s">
        <v>171</v>
      </c>
      <c r="B20" s="21">
        <v>1017</v>
      </c>
      <c r="C20" s="67" t="s">
        <v>146</v>
      </c>
      <c r="D20" s="23">
        <v>1474647007</v>
      </c>
      <c r="E20" s="22">
        <v>83872.11</v>
      </c>
      <c r="F20" s="22">
        <v>1091392593.9000001</v>
      </c>
      <c r="G20" s="22">
        <v>383170540.99000001</v>
      </c>
      <c r="H20" s="22">
        <v>5484551.8300000001</v>
      </c>
      <c r="I20" s="22">
        <v>4490.3100000000004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1383173.95</v>
      </c>
      <c r="P20" s="22">
        <v>0</v>
      </c>
      <c r="Q20" s="22">
        <v>5394680.0899999999</v>
      </c>
      <c r="R20" s="22">
        <v>0</v>
      </c>
      <c r="S20" s="22">
        <v>0</v>
      </c>
      <c r="T20" s="22">
        <v>1320768.8800000001</v>
      </c>
      <c r="U20" s="22">
        <v>59304</v>
      </c>
      <c r="V20" s="22">
        <v>5240.5500000000175</v>
      </c>
      <c r="W20" s="22">
        <v>1533866.04</v>
      </c>
      <c r="X20" s="22">
        <v>0</v>
      </c>
      <c r="Y20" s="22">
        <v>7769757.6799999997</v>
      </c>
      <c r="Z20" s="22">
        <v>17011065.57</v>
      </c>
      <c r="AA20" s="22">
        <v>0</v>
      </c>
      <c r="AB20" s="22">
        <v>0</v>
      </c>
      <c r="AC20" s="22">
        <v>63570.729999999996</v>
      </c>
      <c r="AD20" s="22">
        <v>2972728.76</v>
      </c>
      <c r="AE20" s="22">
        <v>0</v>
      </c>
      <c r="AF20" s="22">
        <v>5750</v>
      </c>
      <c r="AG20" s="22">
        <v>0</v>
      </c>
      <c r="AH20" s="22">
        <v>0</v>
      </c>
      <c r="AI20" s="22">
        <v>-1267.76</v>
      </c>
      <c r="AJ20" s="22">
        <v>240</v>
      </c>
      <c r="AK20" s="22">
        <v>0</v>
      </c>
      <c r="AL20" s="22">
        <v>0</v>
      </c>
      <c r="AM20" s="22">
        <v>15</v>
      </c>
      <c r="AN20" s="22">
        <v>3300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1967692.16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362009.53</v>
      </c>
      <c r="BO20" s="22">
        <v>0</v>
      </c>
      <c r="BP20" s="22">
        <v>214457840.47</v>
      </c>
      <c r="BQ20" s="22">
        <v>3108399.97</v>
      </c>
      <c r="BR20" s="22">
        <v>6900610.04</v>
      </c>
      <c r="BS20" s="22">
        <v>1402064.8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-55.550000000000004</v>
      </c>
      <c r="CI20" s="23">
        <v>2595929.86</v>
      </c>
      <c r="CJ20" s="22">
        <v>284824.57</v>
      </c>
      <c r="CK20" s="22">
        <v>0</v>
      </c>
      <c r="CL20" s="23">
        <v>259240.89</v>
      </c>
      <c r="CM20" s="22">
        <v>95256.1</v>
      </c>
      <c r="CN20" s="22">
        <v>163984.79</v>
      </c>
      <c r="CO20" s="23">
        <v>2051864.4</v>
      </c>
      <c r="CP20" s="22">
        <v>1379872.77</v>
      </c>
      <c r="CQ20" s="22">
        <v>671991.63</v>
      </c>
      <c r="CR20" s="22">
        <v>0</v>
      </c>
      <c r="CS20" s="22">
        <v>0</v>
      </c>
      <c r="CT20" s="22">
        <v>0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3">
        <v>0</v>
      </c>
      <c r="DC20" s="22">
        <v>0</v>
      </c>
      <c r="DD20" s="22">
        <v>0</v>
      </c>
      <c r="DE20" s="23">
        <v>0</v>
      </c>
      <c r="DF20" s="22">
        <v>0</v>
      </c>
      <c r="DG20" s="22">
        <v>0</v>
      </c>
      <c r="DH20" s="23">
        <v>0</v>
      </c>
      <c r="DI20" s="22">
        <v>0</v>
      </c>
      <c r="DJ20" s="22">
        <v>0</v>
      </c>
      <c r="DK20" s="22">
        <v>0</v>
      </c>
      <c r="DL20" s="22">
        <v>1748452733.9099998</v>
      </c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 ht="12.75" customHeight="1" x14ac:dyDescent="0.2">
      <c r="A21" s="66" t="s">
        <v>173</v>
      </c>
      <c r="B21" s="21">
        <v>1018</v>
      </c>
      <c r="C21" s="67" t="s">
        <v>146</v>
      </c>
      <c r="D21" s="23">
        <v>7249099.4900000002</v>
      </c>
      <c r="E21" s="22">
        <v>2860785.14</v>
      </c>
      <c r="F21" s="22">
        <v>2804673.78</v>
      </c>
      <c r="G21" s="22">
        <v>1583640.57</v>
      </c>
      <c r="H21" s="22">
        <v>0</v>
      </c>
      <c r="I21" s="22">
        <v>740886.32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227940.68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153855.21</v>
      </c>
      <c r="W21" s="22">
        <v>2120929.58</v>
      </c>
      <c r="X21" s="22">
        <v>0</v>
      </c>
      <c r="Y21" s="22">
        <v>313667.07</v>
      </c>
      <c r="Z21" s="22">
        <v>162377.29</v>
      </c>
      <c r="AA21" s="22">
        <v>0</v>
      </c>
      <c r="AB21" s="22">
        <v>0</v>
      </c>
      <c r="AC21" s="22">
        <v>85591.42</v>
      </c>
      <c r="AD21" s="22">
        <v>5890.85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64.41</v>
      </c>
      <c r="AL21" s="22">
        <v>0</v>
      </c>
      <c r="AM21" s="22">
        <v>0</v>
      </c>
      <c r="AN21" s="22">
        <v>0</v>
      </c>
      <c r="AO21" s="22">
        <v>0</v>
      </c>
      <c r="AP21" s="22">
        <v>29056.26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1305104.31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1018462.49</v>
      </c>
      <c r="BO21" s="22">
        <v>0</v>
      </c>
      <c r="BP21" s="22">
        <v>718833.57</v>
      </c>
      <c r="BQ21" s="22">
        <v>0</v>
      </c>
      <c r="BR21" s="22">
        <v>1308131.8500000001</v>
      </c>
      <c r="BS21" s="22">
        <v>554916.14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v>1501271.33</v>
      </c>
      <c r="CJ21" s="22">
        <v>0</v>
      </c>
      <c r="CK21" s="22">
        <v>0</v>
      </c>
      <c r="CL21" s="23">
        <v>1501271.33</v>
      </c>
      <c r="CM21" s="22">
        <v>1501271.33</v>
      </c>
      <c r="CN21" s="22">
        <v>0</v>
      </c>
      <c r="CO21" s="23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3">
        <v>0</v>
      </c>
      <c r="DC21" s="22">
        <v>0</v>
      </c>
      <c r="DD21" s="22">
        <v>0</v>
      </c>
      <c r="DE21" s="23">
        <v>0</v>
      </c>
      <c r="DF21" s="22">
        <v>0</v>
      </c>
      <c r="DG21" s="22">
        <v>0</v>
      </c>
      <c r="DH21" s="23">
        <v>0</v>
      </c>
      <c r="DI21" s="22">
        <v>0</v>
      </c>
      <c r="DJ21" s="22">
        <v>0</v>
      </c>
      <c r="DK21" s="22">
        <v>0</v>
      </c>
      <c r="DL21" s="22">
        <v>17496078.270000003</v>
      </c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 ht="12.75" customHeight="1" x14ac:dyDescent="0.2">
      <c r="A22" s="66" t="s">
        <v>175</v>
      </c>
      <c r="B22" s="21">
        <v>1020</v>
      </c>
      <c r="C22" s="67" t="s">
        <v>146</v>
      </c>
      <c r="D22" s="23">
        <v>579099267.00999999</v>
      </c>
      <c r="E22" s="22">
        <v>732835.38</v>
      </c>
      <c r="F22" s="22">
        <v>299291224.16000003</v>
      </c>
      <c r="G22" s="22">
        <v>279075207.47000003</v>
      </c>
      <c r="H22" s="22">
        <v>4152929.16</v>
      </c>
      <c r="I22" s="22">
        <v>26195511.23</v>
      </c>
      <c r="J22" s="22">
        <v>0</v>
      </c>
      <c r="K22" s="22">
        <v>445000</v>
      </c>
      <c r="L22" s="22">
        <v>0</v>
      </c>
      <c r="M22" s="22">
        <v>0</v>
      </c>
      <c r="N22" s="22">
        <v>5632911.7699999996</v>
      </c>
      <c r="O22" s="22">
        <v>38853701.689999998</v>
      </c>
      <c r="P22" s="22">
        <v>0</v>
      </c>
      <c r="Q22" s="22">
        <v>38691049.219999999</v>
      </c>
      <c r="R22" s="22">
        <v>0</v>
      </c>
      <c r="S22" s="22">
        <v>0</v>
      </c>
      <c r="T22" s="22">
        <v>218102737.78</v>
      </c>
      <c r="U22" s="22">
        <v>19169529.289999999</v>
      </c>
      <c r="V22" s="22">
        <v>56418162.43</v>
      </c>
      <c r="W22" s="22">
        <v>214117529.74000001</v>
      </c>
      <c r="X22" s="22">
        <v>12214.95</v>
      </c>
      <c r="Y22" s="22">
        <v>73896179.25</v>
      </c>
      <c r="Z22" s="22">
        <v>109603772.33</v>
      </c>
      <c r="AA22" s="22">
        <v>0</v>
      </c>
      <c r="AB22" s="22">
        <v>0</v>
      </c>
      <c r="AC22" s="22">
        <v>0</v>
      </c>
      <c r="AD22" s="22">
        <v>867946.09</v>
      </c>
      <c r="AE22" s="22">
        <v>555666.17000000004</v>
      </c>
      <c r="AF22" s="22">
        <v>14083302.66</v>
      </c>
      <c r="AG22" s="22">
        <v>64826904.060000002</v>
      </c>
      <c r="AH22" s="22">
        <v>17048874.84</v>
      </c>
      <c r="AI22" s="22">
        <v>3596708.38</v>
      </c>
      <c r="AJ22" s="22">
        <v>504707.7</v>
      </c>
      <c r="AK22" s="22">
        <v>9174</v>
      </c>
      <c r="AL22" s="22">
        <v>0</v>
      </c>
      <c r="AM22" s="22">
        <v>34642170.640000001</v>
      </c>
      <c r="AN22" s="22">
        <v>71887.05</v>
      </c>
      <c r="AO22" s="22">
        <v>0</v>
      </c>
      <c r="AP22" s="22">
        <v>1055494.1299999999</v>
      </c>
      <c r="AQ22" s="22">
        <v>0</v>
      </c>
      <c r="AR22" s="22">
        <v>0</v>
      </c>
      <c r="AS22" s="22">
        <v>0</v>
      </c>
      <c r="AT22" s="22">
        <v>575777074.46000004</v>
      </c>
      <c r="AU22" s="22">
        <v>142076701.22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16887696.460000001</v>
      </c>
      <c r="BE22" s="22">
        <v>0</v>
      </c>
      <c r="BF22" s="22">
        <v>0</v>
      </c>
      <c r="BG22" s="22">
        <v>0</v>
      </c>
      <c r="BH22" s="22">
        <v>28574.19</v>
      </c>
      <c r="BI22" s="22">
        <v>957168.64000000001</v>
      </c>
      <c r="BJ22" s="22">
        <v>0</v>
      </c>
      <c r="BK22" s="22">
        <v>0</v>
      </c>
      <c r="BL22" s="22">
        <v>12383.38</v>
      </c>
      <c r="BM22" s="22">
        <v>0</v>
      </c>
      <c r="BN22" s="22">
        <v>10160790.390000001</v>
      </c>
      <c r="BO22" s="22">
        <v>0</v>
      </c>
      <c r="BP22" s="22">
        <v>143244523.38999999</v>
      </c>
      <c r="BQ22" s="22">
        <v>1754424.33</v>
      </c>
      <c r="BR22" s="22">
        <v>41638402.539999999</v>
      </c>
      <c r="BS22" s="22">
        <v>19530889.34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2905705.01</v>
      </c>
      <c r="CB22" s="22">
        <v>0</v>
      </c>
      <c r="CC22" s="22">
        <v>873556.6</v>
      </c>
      <c r="CD22" s="22">
        <v>0</v>
      </c>
      <c r="CE22" s="22">
        <v>0</v>
      </c>
      <c r="CF22" s="22">
        <v>4117235.3</v>
      </c>
      <c r="CG22" s="22">
        <v>0</v>
      </c>
      <c r="CH22" s="22">
        <v>0</v>
      </c>
      <c r="CI22" s="23">
        <v>1002220145.73</v>
      </c>
      <c r="CJ22" s="22">
        <v>0</v>
      </c>
      <c r="CK22" s="22">
        <v>41742</v>
      </c>
      <c r="CL22" s="23">
        <v>438659422.91000003</v>
      </c>
      <c r="CM22" s="22">
        <v>916488</v>
      </c>
      <c r="CN22" s="22">
        <v>437742934.91000003</v>
      </c>
      <c r="CO22" s="23">
        <v>563518980.81999993</v>
      </c>
      <c r="CP22" s="22">
        <v>5885468.2699999996</v>
      </c>
      <c r="CQ22" s="22">
        <v>557633512.54999995</v>
      </c>
      <c r="CR22" s="22">
        <v>404559.32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0</v>
      </c>
      <c r="CY22" s="22">
        <v>0</v>
      </c>
      <c r="CZ22" s="22">
        <v>0</v>
      </c>
      <c r="DA22" s="22">
        <v>0</v>
      </c>
      <c r="DB22" s="23">
        <v>0</v>
      </c>
      <c r="DC22" s="22">
        <v>0</v>
      </c>
      <c r="DD22" s="22">
        <v>0</v>
      </c>
      <c r="DE22" s="23">
        <v>0</v>
      </c>
      <c r="DF22" s="22">
        <v>0</v>
      </c>
      <c r="DG22" s="22">
        <v>0</v>
      </c>
      <c r="DH22" s="23">
        <v>0</v>
      </c>
      <c r="DI22" s="22">
        <v>0</v>
      </c>
      <c r="DJ22" s="22">
        <v>0</v>
      </c>
      <c r="DK22" s="22">
        <v>0</v>
      </c>
      <c r="DL22" s="22">
        <v>3484243161.8700008</v>
      </c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 ht="12.75" customHeight="1" x14ac:dyDescent="0.2">
      <c r="A23" s="66" t="s">
        <v>177</v>
      </c>
      <c r="B23" s="21">
        <v>1022</v>
      </c>
      <c r="C23" s="67" t="s">
        <v>146</v>
      </c>
      <c r="D23" s="23">
        <v>351200170.53000003</v>
      </c>
      <c r="E23" s="22">
        <v>18073932.370000016</v>
      </c>
      <c r="F23" s="22">
        <v>71486445.929999948</v>
      </c>
      <c r="G23" s="22">
        <v>261639792.23000005</v>
      </c>
      <c r="H23" s="22">
        <v>0</v>
      </c>
      <c r="I23" s="22">
        <v>16061199.749999985</v>
      </c>
      <c r="J23" s="22">
        <v>0</v>
      </c>
      <c r="K23" s="22">
        <v>-8709003.1300000008</v>
      </c>
      <c r="L23" s="22">
        <v>0</v>
      </c>
      <c r="M23" s="22">
        <v>0</v>
      </c>
      <c r="N23" s="22">
        <v>0</v>
      </c>
      <c r="O23" s="22">
        <v>165643028.97999999</v>
      </c>
      <c r="P23" s="22">
        <v>0</v>
      </c>
      <c r="Q23" s="22">
        <v>1239038.69</v>
      </c>
      <c r="R23" s="22">
        <v>0</v>
      </c>
      <c r="S23" s="22">
        <v>0</v>
      </c>
      <c r="T23" s="22">
        <v>114772342.45999987</v>
      </c>
      <c r="U23" s="22">
        <v>7287398.7400000002</v>
      </c>
      <c r="V23" s="22">
        <v>49467060.420000002</v>
      </c>
      <c r="W23" s="22">
        <v>157478895.46000028</v>
      </c>
      <c r="X23" s="22">
        <v>452438.29000000004</v>
      </c>
      <c r="Y23" s="22">
        <v>17902661.080000002</v>
      </c>
      <c r="Z23" s="22">
        <v>27163820.02</v>
      </c>
      <c r="AA23" s="22">
        <v>0</v>
      </c>
      <c r="AB23" s="22">
        <v>0</v>
      </c>
      <c r="AC23" s="22">
        <v>0</v>
      </c>
      <c r="AD23" s="22">
        <v>388955.98</v>
      </c>
      <c r="AE23" s="22">
        <v>0</v>
      </c>
      <c r="AF23" s="22">
        <v>168297.97</v>
      </c>
      <c r="AG23" s="22">
        <v>0</v>
      </c>
      <c r="AH23" s="22">
        <v>0</v>
      </c>
      <c r="AI23" s="22">
        <v>0</v>
      </c>
      <c r="AJ23" s="22">
        <v>840</v>
      </c>
      <c r="AK23" s="22">
        <v>89480.999999999985</v>
      </c>
      <c r="AL23" s="22">
        <v>0</v>
      </c>
      <c r="AM23" s="22">
        <v>85390.739999999991</v>
      </c>
      <c r="AN23" s="22">
        <v>0</v>
      </c>
      <c r="AO23" s="22">
        <v>0</v>
      </c>
      <c r="AP23" s="22">
        <v>603733.57999999996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3152345.4599999995</v>
      </c>
      <c r="BE23" s="22">
        <v>-6.8099999999999952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1093388.3799999952</v>
      </c>
      <c r="BO23" s="22">
        <v>0</v>
      </c>
      <c r="BP23" s="22">
        <v>13272421.490000006</v>
      </c>
      <c r="BQ23" s="22">
        <v>-67123.239999999991</v>
      </c>
      <c r="BR23" s="22">
        <v>2674794.7800000003</v>
      </c>
      <c r="BS23" s="22">
        <v>16930643.930000003</v>
      </c>
      <c r="BT23" s="22">
        <v>0</v>
      </c>
      <c r="BU23" s="22">
        <v>0</v>
      </c>
      <c r="BV23" s="22">
        <v>58941.34</v>
      </c>
      <c r="BW23" s="22">
        <v>0</v>
      </c>
      <c r="BX23" s="22">
        <v>0</v>
      </c>
      <c r="BY23" s="22">
        <v>0</v>
      </c>
      <c r="BZ23" s="22">
        <v>1371134.3</v>
      </c>
      <c r="CA23" s="22">
        <v>6128264.9100000001</v>
      </c>
      <c r="CB23" s="22">
        <v>0</v>
      </c>
      <c r="CC23" s="22">
        <v>99787.01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v>65040868.750000007</v>
      </c>
      <c r="CJ23" s="22">
        <v>46075</v>
      </c>
      <c r="CK23" s="22">
        <v>0</v>
      </c>
      <c r="CL23" s="23">
        <v>7484039.3799999999</v>
      </c>
      <c r="CM23" s="22">
        <v>316376</v>
      </c>
      <c r="CN23" s="22">
        <v>7167663.3799999999</v>
      </c>
      <c r="CO23" s="23">
        <v>57510754.370000005</v>
      </c>
      <c r="CP23" s="22">
        <v>25950478.550000001</v>
      </c>
      <c r="CQ23" s="22">
        <v>31560275.82</v>
      </c>
      <c r="CR23" s="22">
        <v>1455546.0400000003</v>
      </c>
      <c r="CS23" s="22">
        <v>0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3">
        <v>0</v>
      </c>
      <c r="DC23" s="22">
        <v>0</v>
      </c>
      <c r="DD23" s="22">
        <v>0</v>
      </c>
      <c r="DE23" s="23">
        <v>0</v>
      </c>
      <c r="DF23" s="22">
        <v>0</v>
      </c>
      <c r="DG23" s="22">
        <v>0</v>
      </c>
      <c r="DH23" s="23">
        <v>0</v>
      </c>
      <c r="DI23" s="22">
        <v>0</v>
      </c>
      <c r="DJ23" s="22">
        <v>0</v>
      </c>
      <c r="DK23" s="22">
        <v>0</v>
      </c>
      <c r="DL23" s="22">
        <v>1012506756.8999999</v>
      </c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 ht="12.75" customHeight="1" x14ac:dyDescent="0.2">
      <c r="A24" s="66" t="s">
        <v>179</v>
      </c>
      <c r="B24" s="21">
        <v>1025</v>
      </c>
      <c r="C24" s="67" t="s">
        <v>146</v>
      </c>
      <c r="D24" s="23">
        <v>21230368.469999999</v>
      </c>
      <c r="E24" s="22">
        <v>335611.17</v>
      </c>
      <c r="F24" s="22">
        <v>1278794.03</v>
      </c>
      <c r="G24" s="22">
        <v>19615963.27</v>
      </c>
      <c r="H24" s="22">
        <v>1142458.54</v>
      </c>
      <c r="I24" s="22">
        <v>1230550.8999999999</v>
      </c>
      <c r="J24" s="22">
        <v>0</v>
      </c>
      <c r="K24" s="22">
        <v>-524541.86000000197</v>
      </c>
      <c r="L24" s="22">
        <v>0</v>
      </c>
      <c r="M24" s="22">
        <v>0</v>
      </c>
      <c r="N24" s="22">
        <v>0</v>
      </c>
      <c r="O24" s="22">
        <v>988.57</v>
      </c>
      <c r="P24" s="22">
        <v>0</v>
      </c>
      <c r="Q24" s="22">
        <v>459992.01</v>
      </c>
      <c r="R24" s="22">
        <v>0</v>
      </c>
      <c r="S24" s="22">
        <v>0</v>
      </c>
      <c r="T24" s="22">
        <v>148884935.679993</v>
      </c>
      <c r="U24" s="22">
        <v>0</v>
      </c>
      <c r="V24" s="22">
        <v>64243869.390000202</v>
      </c>
      <c r="W24" s="22">
        <v>9522146.9899999909</v>
      </c>
      <c r="X24" s="22">
        <v>0</v>
      </c>
      <c r="Y24" s="22">
        <v>343292.89</v>
      </c>
      <c r="Z24" s="22">
        <v>88720.789999999804</v>
      </c>
      <c r="AA24" s="22">
        <v>0</v>
      </c>
      <c r="AB24" s="22">
        <v>0</v>
      </c>
      <c r="AC24" s="22">
        <v>64071.55</v>
      </c>
      <c r="AD24" s="22">
        <v>23424.71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637.5</v>
      </c>
      <c r="AK24" s="22">
        <v>0</v>
      </c>
      <c r="AL24" s="22">
        <v>0</v>
      </c>
      <c r="AM24" s="22">
        <v>0</v>
      </c>
      <c r="AN24" s="22">
        <v>8000</v>
      </c>
      <c r="AO24" s="22">
        <v>0</v>
      </c>
      <c r="AP24" s="22">
        <v>5840.36</v>
      </c>
      <c r="AQ24" s="22">
        <v>0</v>
      </c>
      <c r="AR24" s="22">
        <v>0</v>
      </c>
      <c r="AS24" s="22">
        <v>0</v>
      </c>
      <c r="AT24" s="22">
        <v>9697713.7799999993</v>
      </c>
      <c r="AU24" s="22">
        <v>1634778.03</v>
      </c>
      <c r="AV24" s="22">
        <v>1282460.21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358285.44000000402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14671724.57</v>
      </c>
      <c r="BO24" s="22">
        <v>0</v>
      </c>
      <c r="BP24" s="22">
        <v>228997.31</v>
      </c>
      <c r="BQ24" s="22">
        <v>0</v>
      </c>
      <c r="BR24" s="22">
        <v>1187501.98</v>
      </c>
      <c r="BS24" s="22">
        <v>465694.77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3">
        <v>396373.96</v>
      </c>
      <c r="CJ24" s="22">
        <v>396373.96</v>
      </c>
      <c r="CK24" s="22">
        <v>0</v>
      </c>
      <c r="CL24" s="23">
        <v>0</v>
      </c>
      <c r="CM24" s="22">
        <v>0</v>
      </c>
      <c r="CN24" s="22">
        <v>0</v>
      </c>
      <c r="CO24" s="23">
        <v>0</v>
      </c>
      <c r="CP24" s="22">
        <v>0</v>
      </c>
      <c r="CQ24" s="22">
        <v>0</v>
      </c>
      <c r="CR24" s="22">
        <v>2429.6799999999998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3">
        <v>0</v>
      </c>
      <c r="DC24" s="22">
        <v>0</v>
      </c>
      <c r="DD24" s="22">
        <v>0</v>
      </c>
      <c r="DE24" s="23">
        <v>0</v>
      </c>
      <c r="DF24" s="22">
        <v>0</v>
      </c>
      <c r="DG24" s="22">
        <v>0</v>
      </c>
      <c r="DH24" s="23">
        <v>0</v>
      </c>
      <c r="DI24" s="22">
        <v>0</v>
      </c>
      <c r="DJ24" s="22">
        <v>0</v>
      </c>
      <c r="DK24" s="22">
        <v>0</v>
      </c>
      <c r="DL24" s="22">
        <v>276650716.21999317</v>
      </c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 ht="12.75" customHeight="1" x14ac:dyDescent="0.2">
      <c r="A25" s="66" t="s">
        <v>181</v>
      </c>
      <c r="B25" s="21">
        <v>1027</v>
      </c>
      <c r="C25" s="67" t="s">
        <v>146</v>
      </c>
      <c r="D25" s="23">
        <v>3089549.88</v>
      </c>
      <c r="E25" s="22">
        <v>201518.86</v>
      </c>
      <c r="F25" s="22">
        <v>1172628.0699999996</v>
      </c>
      <c r="G25" s="22">
        <v>1715402.95</v>
      </c>
      <c r="H25" s="22">
        <v>55212.74</v>
      </c>
      <c r="I25" s="22">
        <v>740867.17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35433788.07</v>
      </c>
      <c r="P25" s="22">
        <v>0</v>
      </c>
      <c r="Q25" s="22">
        <v>101097.51</v>
      </c>
      <c r="R25" s="22">
        <v>0</v>
      </c>
      <c r="S25" s="22">
        <v>0</v>
      </c>
      <c r="T25" s="22">
        <v>23787138.550000001</v>
      </c>
      <c r="U25" s="22">
        <v>1172572.3799999999</v>
      </c>
      <c r="V25" s="22">
        <v>32313869.919999998</v>
      </c>
      <c r="W25" s="22">
        <v>196871589.37</v>
      </c>
      <c r="X25" s="22">
        <v>0</v>
      </c>
      <c r="Y25" s="22">
        <v>190526.13000000003</v>
      </c>
      <c r="Z25" s="22">
        <v>9092604.1899999976</v>
      </c>
      <c r="AA25" s="22">
        <v>0</v>
      </c>
      <c r="AB25" s="22">
        <v>0</v>
      </c>
      <c r="AC25" s="22">
        <v>19696.580000000002</v>
      </c>
      <c r="AD25" s="22">
        <v>36165.829999999994</v>
      </c>
      <c r="AE25" s="22">
        <v>0</v>
      </c>
      <c r="AF25" s="22">
        <v>0</v>
      </c>
      <c r="AG25" s="22">
        <v>29802.720000000001</v>
      </c>
      <c r="AH25" s="22">
        <v>331832.93</v>
      </c>
      <c r="AI25" s="22">
        <v>0</v>
      </c>
      <c r="AJ25" s="22">
        <v>0</v>
      </c>
      <c r="AK25" s="22">
        <v>0</v>
      </c>
      <c r="AL25" s="22">
        <v>0</v>
      </c>
      <c r="AM25" s="22">
        <v>92722.5</v>
      </c>
      <c r="AN25" s="22">
        <v>0</v>
      </c>
      <c r="AO25" s="22">
        <v>0</v>
      </c>
      <c r="AP25" s="22">
        <v>1.4</v>
      </c>
      <c r="AQ25" s="22">
        <v>0</v>
      </c>
      <c r="AR25" s="22">
        <v>0</v>
      </c>
      <c r="AS25" s="22">
        <v>0</v>
      </c>
      <c r="AT25" s="22">
        <v>8556364.0600000005</v>
      </c>
      <c r="AU25" s="22">
        <v>170527.83999999997</v>
      </c>
      <c r="AV25" s="22">
        <v>24364.58</v>
      </c>
      <c r="AW25" s="22">
        <v>0</v>
      </c>
      <c r="AX25" s="22">
        <v>25351.809999999998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3661573.8100000005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2419496.7099999995</v>
      </c>
      <c r="BO25" s="22">
        <v>0</v>
      </c>
      <c r="BP25" s="22">
        <v>589082.85</v>
      </c>
      <c r="BQ25" s="22">
        <v>2190.77</v>
      </c>
      <c r="BR25" s="22">
        <v>432125.52</v>
      </c>
      <c r="BS25" s="22">
        <v>960683.51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418135.73</v>
      </c>
      <c r="CD25" s="22">
        <v>2600637</v>
      </c>
      <c r="CE25" s="22">
        <v>0</v>
      </c>
      <c r="CF25" s="22">
        <v>0</v>
      </c>
      <c r="CG25" s="22">
        <v>0</v>
      </c>
      <c r="CH25" s="22">
        <v>0</v>
      </c>
      <c r="CI25" s="23">
        <v>17255661.91</v>
      </c>
      <c r="CJ25" s="22">
        <v>0</v>
      </c>
      <c r="CK25" s="22">
        <v>62042.079999999994</v>
      </c>
      <c r="CL25" s="23">
        <v>17193619.830000002</v>
      </c>
      <c r="CM25" s="22">
        <v>67800.47</v>
      </c>
      <c r="CN25" s="22">
        <v>17125819.360000003</v>
      </c>
      <c r="CO25" s="23">
        <v>0</v>
      </c>
      <c r="CP25" s="22">
        <v>0</v>
      </c>
      <c r="CQ25" s="22">
        <v>0</v>
      </c>
      <c r="CR25" s="22">
        <v>130685.73000000001</v>
      </c>
      <c r="CS25" s="22">
        <v>0</v>
      </c>
      <c r="CT25" s="22">
        <v>0</v>
      </c>
      <c r="CU25" s="22">
        <v>0</v>
      </c>
      <c r="CV25" s="22">
        <v>0</v>
      </c>
      <c r="CW25" s="22">
        <v>0</v>
      </c>
      <c r="CX25" s="22">
        <v>0</v>
      </c>
      <c r="CY25" s="22">
        <v>0</v>
      </c>
      <c r="CZ25" s="22">
        <v>0</v>
      </c>
      <c r="DA25" s="22">
        <v>0</v>
      </c>
      <c r="DB25" s="23">
        <v>0</v>
      </c>
      <c r="DC25" s="22">
        <v>0</v>
      </c>
      <c r="DD25" s="22">
        <v>0</v>
      </c>
      <c r="DE25" s="23">
        <v>0</v>
      </c>
      <c r="DF25" s="22">
        <v>0</v>
      </c>
      <c r="DG25" s="22">
        <v>0</v>
      </c>
      <c r="DH25" s="23">
        <v>0</v>
      </c>
      <c r="DI25" s="22">
        <v>0</v>
      </c>
      <c r="DJ25" s="22">
        <v>0</v>
      </c>
      <c r="DK25" s="22">
        <v>0</v>
      </c>
      <c r="DL25" s="22">
        <v>340605919.69999999</v>
      </c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 ht="12.75" customHeight="1" x14ac:dyDescent="0.2">
      <c r="A26" s="66" t="s">
        <v>183</v>
      </c>
      <c r="B26" s="21">
        <v>1028</v>
      </c>
      <c r="C26" s="67" t="s">
        <v>146</v>
      </c>
      <c r="D26" s="23">
        <v>523854598.49500018</v>
      </c>
      <c r="E26" s="22">
        <v>4218603.8740000008</v>
      </c>
      <c r="F26" s="22">
        <v>476053739.41600019</v>
      </c>
      <c r="G26" s="22">
        <v>43582255.205000006</v>
      </c>
      <c r="H26" s="22">
        <v>4458916.6840000013</v>
      </c>
      <c r="I26" s="22">
        <v>784653.66899999976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19959957.277000003</v>
      </c>
      <c r="P26" s="22">
        <v>0</v>
      </c>
      <c r="Q26" s="22">
        <v>4656603.7620000001</v>
      </c>
      <c r="R26" s="22">
        <v>0</v>
      </c>
      <c r="S26" s="22">
        <v>0</v>
      </c>
      <c r="T26" s="22">
        <v>81429407.247999996</v>
      </c>
      <c r="U26" s="22">
        <v>95470.599999999991</v>
      </c>
      <c r="V26" s="22">
        <v>26751801.722999994</v>
      </c>
      <c r="W26" s="22">
        <v>27077949.877000008</v>
      </c>
      <c r="X26" s="22">
        <v>0</v>
      </c>
      <c r="Y26" s="22">
        <v>25435385.05399999</v>
      </c>
      <c r="Z26" s="22">
        <v>6806299.8039999977</v>
      </c>
      <c r="AA26" s="22">
        <v>0</v>
      </c>
      <c r="AB26" s="22">
        <v>0</v>
      </c>
      <c r="AC26" s="22">
        <v>380879.45699999999</v>
      </c>
      <c r="AD26" s="22">
        <v>3307088.5529999998</v>
      </c>
      <c r="AE26" s="22">
        <v>0</v>
      </c>
      <c r="AF26" s="22">
        <v>102893.508</v>
      </c>
      <c r="AG26" s="22">
        <v>0</v>
      </c>
      <c r="AH26" s="22">
        <v>0</v>
      </c>
      <c r="AI26" s="22">
        <v>0</v>
      </c>
      <c r="AJ26" s="22">
        <v>0</v>
      </c>
      <c r="AK26" s="22">
        <v>6300</v>
      </c>
      <c r="AL26" s="22">
        <v>0</v>
      </c>
      <c r="AM26" s="22">
        <v>10512170.335999999</v>
      </c>
      <c r="AN26" s="22">
        <v>0</v>
      </c>
      <c r="AO26" s="22">
        <v>0</v>
      </c>
      <c r="AP26" s="22">
        <v>524301.36400000006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5117987.284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4379384.0519999992</v>
      </c>
      <c r="BO26" s="22">
        <v>0</v>
      </c>
      <c r="BP26" s="22">
        <v>27466987.069000006</v>
      </c>
      <c r="BQ26" s="22">
        <v>9223643.7349999994</v>
      </c>
      <c r="BR26" s="22">
        <v>19083561.272000004</v>
      </c>
      <c r="BS26" s="22">
        <v>24872656.533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v>1207016961.2602715</v>
      </c>
      <c r="CJ26" s="22">
        <v>193.23000000000957</v>
      </c>
      <c r="CK26" s="22">
        <v>12544.5</v>
      </c>
      <c r="CL26" s="23">
        <v>450153663.58016527</v>
      </c>
      <c r="CM26" s="22">
        <v>11195038.390000045</v>
      </c>
      <c r="CN26" s="22">
        <v>438958625.19016522</v>
      </c>
      <c r="CO26" s="23">
        <v>756850559.95010638</v>
      </c>
      <c r="CP26" s="22">
        <v>75450730.499999434</v>
      </c>
      <c r="CQ26" s="22">
        <v>681399829.45010698</v>
      </c>
      <c r="CR26" s="22">
        <v>13475.79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3">
        <v>0</v>
      </c>
      <c r="DC26" s="22">
        <v>0</v>
      </c>
      <c r="DD26" s="22">
        <v>0</v>
      </c>
      <c r="DE26" s="23">
        <v>0</v>
      </c>
      <c r="DF26" s="22">
        <v>0</v>
      </c>
      <c r="DG26" s="22">
        <v>0</v>
      </c>
      <c r="DH26" s="23">
        <v>0</v>
      </c>
      <c r="DI26" s="22">
        <v>0</v>
      </c>
      <c r="DJ26" s="22">
        <v>0</v>
      </c>
      <c r="DK26" s="22">
        <v>0</v>
      </c>
      <c r="DL26" s="22">
        <v>2033319334.4062719</v>
      </c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 ht="12.75" customHeight="1" x14ac:dyDescent="0.2">
      <c r="A27" s="66" t="s">
        <v>185</v>
      </c>
      <c r="B27" s="21">
        <v>1030</v>
      </c>
      <c r="C27" s="67" t="s">
        <v>146</v>
      </c>
      <c r="D27" s="23">
        <v>9817409.7767000012</v>
      </c>
      <c r="E27" s="22">
        <v>159924.69</v>
      </c>
      <c r="F27" s="22">
        <v>4768711.3972000023</v>
      </c>
      <c r="G27" s="22">
        <v>4888773.6894999994</v>
      </c>
      <c r="H27" s="22">
        <v>250327.59839999999</v>
      </c>
      <c r="I27" s="22">
        <v>769833.42000000027</v>
      </c>
      <c r="J27" s="22">
        <v>0</v>
      </c>
      <c r="K27" s="22">
        <v>11268506.400000002</v>
      </c>
      <c r="L27" s="22">
        <v>0</v>
      </c>
      <c r="M27" s="22">
        <v>0</v>
      </c>
      <c r="N27" s="22">
        <v>0</v>
      </c>
      <c r="O27" s="22">
        <v>1487268.9500000002</v>
      </c>
      <c r="P27" s="22">
        <v>0</v>
      </c>
      <c r="Q27" s="22">
        <v>0</v>
      </c>
      <c r="R27" s="22">
        <v>0</v>
      </c>
      <c r="S27" s="22">
        <v>0</v>
      </c>
      <c r="T27" s="22">
        <v>105531072.71999942</v>
      </c>
      <c r="U27" s="22">
        <v>0</v>
      </c>
      <c r="V27" s="22">
        <v>9407731.7400000207</v>
      </c>
      <c r="W27" s="22">
        <v>33666048.15999978</v>
      </c>
      <c r="X27" s="22">
        <v>0</v>
      </c>
      <c r="Y27" s="22">
        <v>440632.39749999996</v>
      </c>
      <c r="Z27" s="22">
        <v>208738.8</v>
      </c>
      <c r="AA27" s="22">
        <v>0</v>
      </c>
      <c r="AB27" s="22">
        <v>0</v>
      </c>
      <c r="AC27" s="22">
        <v>99973.366299999994</v>
      </c>
      <c r="AD27" s="22">
        <v>25823.97</v>
      </c>
      <c r="AE27" s="22">
        <v>0</v>
      </c>
      <c r="AF27" s="22">
        <v>70375.28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29064.6875</v>
      </c>
      <c r="AQ27" s="22">
        <v>0</v>
      </c>
      <c r="AR27" s="22">
        <v>0</v>
      </c>
      <c r="AS27" s="22">
        <v>0</v>
      </c>
      <c r="AT27" s="22">
        <v>28917757.288100038</v>
      </c>
      <c r="AU27" s="22">
        <v>890117.96809999947</v>
      </c>
      <c r="AV27" s="22">
        <v>71390.657699999952</v>
      </c>
      <c r="AW27" s="22">
        <v>0</v>
      </c>
      <c r="AX27" s="22">
        <v>70590.147699999943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12619810.020000076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639676.26559998887</v>
      </c>
      <c r="BO27" s="22">
        <v>0</v>
      </c>
      <c r="BP27" s="22">
        <v>4726854.9031999987</v>
      </c>
      <c r="BQ27" s="22">
        <v>264161.3</v>
      </c>
      <c r="BR27" s="22">
        <v>839031.5</v>
      </c>
      <c r="BS27" s="22">
        <v>525842.52590000012</v>
      </c>
      <c r="BT27" s="22">
        <v>0</v>
      </c>
      <c r="BU27" s="22">
        <v>0</v>
      </c>
      <c r="BV27" s="22">
        <v>0</v>
      </c>
      <c r="BW27" s="22">
        <v>6626.2300000000014</v>
      </c>
      <c r="BX27" s="22">
        <v>0</v>
      </c>
      <c r="BY27" s="22">
        <v>0</v>
      </c>
      <c r="BZ27" s="22">
        <v>147455.41</v>
      </c>
      <c r="CA27" s="22">
        <v>6414440.0999999894</v>
      </c>
      <c r="CB27" s="22">
        <v>0</v>
      </c>
      <c r="CC27" s="22">
        <v>1885558.4199999985</v>
      </c>
      <c r="CD27" s="22">
        <v>0</v>
      </c>
      <c r="CE27" s="22">
        <v>0</v>
      </c>
      <c r="CF27" s="22">
        <v>0</v>
      </c>
      <c r="CG27" s="22">
        <v>5949.2599999999993</v>
      </c>
      <c r="CH27" s="22">
        <v>-190.55</v>
      </c>
      <c r="CI27" s="23">
        <v>45464.55</v>
      </c>
      <c r="CJ27" s="22">
        <v>0</v>
      </c>
      <c r="CK27" s="22">
        <v>0</v>
      </c>
      <c r="CL27" s="23">
        <v>45464.55</v>
      </c>
      <c r="CM27" s="22">
        <v>0</v>
      </c>
      <c r="CN27" s="22">
        <v>45464.55</v>
      </c>
      <c r="CO27" s="23">
        <v>0</v>
      </c>
      <c r="CP27" s="22">
        <v>0</v>
      </c>
      <c r="CQ27" s="22">
        <v>0</v>
      </c>
      <c r="CR27" s="22">
        <v>1335451.8600000013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3">
        <v>0</v>
      </c>
      <c r="DC27" s="22">
        <v>0</v>
      </c>
      <c r="DD27" s="22">
        <v>0</v>
      </c>
      <c r="DE27" s="23">
        <v>0</v>
      </c>
      <c r="DF27" s="22">
        <v>0</v>
      </c>
      <c r="DG27" s="22">
        <v>0</v>
      </c>
      <c r="DH27" s="23">
        <v>0</v>
      </c>
      <c r="DI27" s="22">
        <v>0</v>
      </c>
      <c r="DJ27" s="22">
        <v>0</v>
      </c>
      <c r="DK27" s="22">
        <v>0</v>
      </c>
      <c r="DL27" s="22">
        <v>232478795.12269935</v>
      </c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 ht="12.75" customHeight="1" x14ac:dyDescent="0.2">
      <c r="A28" s="66" t="s">
        <v>187</v>
      </c>
      <c r="B28" s="21">
        <v>1031</v>
      </c>
      <c r="C28" s="67" t="s">
        <v>146</v>
      </c>
      <c r="D28" s="23">
        <v>92225671.950000003</v>
      </c>
      <c r="E28" s="22">
        <v>136916.51</v>
      </c>
      <c r="F28" s="22">
        <v>32058482.260000002</v>
      </c>
      <c r="G28" s="22">
        <v>60030273.18</v>
      </c>
      <c r="H28" s="22">
        <v>0</v>
      </c>
      <c r="I28" s="22">
        <v>12793.21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2570180.9300000002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228256.28</v>
      </c>
      <c r="W28" s="22">
        <v>3389738.19</v>
      </c>
      <c r="X28" s="22">
        <v>0</v>
      </c>
      <c r="Y28" s="22">
        <v>299539.71999999997</v>
      </c>
      <c r="Z28" s="22">
        <v>3182196.44</v>
      </c>
      <c r="AA28" s="22">
        <v>0</v>
      </c>
      <c r="AB28" s="22">
        <v>0</v>
      </c>
      <c r="AC28" s="22">
        <v>627.13</v>
      </c>
      <c r="AD28" s="22">
        <v>111480.66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369449.04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71487.86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63079.8</v>
      </c>
      <c r="BO28" s="22">
        <v>0</v>
      </c>
      <c r="BP28" s="22">
        <v>59272.4</v>
      </c>
      <c r="BQ28" s="22">
        <v>3193.43</v>
      </c>
      <c r="BR28" s="22">
        <v>159107.07999999999</v>
      </c>
      <c r="BS28" s="22">
        <v>707962.36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v>0</v>
      </c>
      <c r="CJ28" s="22">
        <v>0</v>
      </c>
      <c r="CK28" s="22">
        <v>0</v>
      </c>
      <c r="CL28" s="23">
        <v>0</v>
      </c>
      <c r="CM28" s="22">
        <v>0</v>
      </c>
      <c r="CN28" s="22">
        <v>0</v>
      </c>
      <c r="CO28" s="23">
        <v>0</v>
      </c>
      <c r="CP28" s="22">
        <v>0</v>
      </c>
      <c r="CQ28" s="22">
        <v>0</v>
      </c>
      <c r="CR28" s="22">
        <v>44344.800000000003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3">
        <v>0</v>
      </c>
      <c r="DC28" s="22">
        <v>0</v>
      </c>
      <c r="DD28" s="22">
        <v>0</v>
      </c>
      <c r="DE28" s="23">
        <v>0</v>
      </c>
      <c r="DF28" s="22">
        <v>0</v>
      </c>
      <c r="DG28" s="22">
        <v>0</v>
      </c>
      <c r="DH28" s="23">
        <v>0</v>
      </c>
      <c r="DI28" s="22">
        <v>0</v>
      </c>
      <c r="DJ28" s="22">
        <v>0</v>
      </c>
      <c r="DK28" s="22">
        <v>0</v>
      </c>
      <c r="DL28" s="22">
        <v>103498381.28</v>
      </c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 ht="12.75" customHeight="1" x14ac:dyDescent="0.2">
      <c r="A29" s="66" t="s">
        <v>189</v>
      </c>
      <c r="B29" s="21">
        <v>1032</v>
      </c>
      <c r="C29" s="67" t="s">
        <v>146</v>
      </c>
      <c r="D29" s="23">
        <v>264912362.69190001</v>
      </c>
      <c r="E29" s="22">
        <v>22508778.349856187</v>
      </c>
      <c r="F29" s="22">
        <v>144068260.22280696</v>
      </c>
      <c r="G29" s="22">
        <v>98335324.119236842</v>
      </c>
      <c r="H29" s="22">
        <v>95464361.990400016</v>
      </c>
      <c r="I29" s="22">
        <v>19371938.729999997</v>
      </c>
      <c r="J29" s="22">
        <v>28050</v>
      </c>
      <c r="K29" s="22">
        <v>0</v>
      </c>
      <c r="L29" s="22">
        <v>0</v>
      </c>
      <c r="M29" s="22">
        <v>0</v>
      </c>
      <c r="N29" s="22">
        <v>1888431.75</v>
      </c>
      <c r="O29" s="22">
        <v>81463674.872599959</v>
      </c>
      <c r="P29" s="22">
        <v>0</v>
      </c>
      <c r="Q29" s="22">
        <v>9746643.2273999974</v>
      </c>
      <c r="R29" s="22">
        <v>0</v>
      </c>
      <c r="S29" s="22">
        <v>0</v>
      </c>
      <c r="T29" s="22">
        <v>207023075.05999997</v>
      </c>
      <c r="U29" s="22">
        <v>88169.692899999995</v>
      </c>
      <c r="V29" s="22">
        <v>100671616.2</v>
      </c>
      <c r="W29" s="22">
        <v>129667392.92</v>
      </c>
      <c r="X29" s="22">
        <v>0</v>
      </c>
      <c r="Y29" s="22">
        <v>33190344.268300015</v>
      </c>
      <c r="Z29" s="22">
        <v>68778244.140200004</v>
      </c>
      <c r="AA29" s="22">
        <v>0</v>
      </c>
      <c r="AB29" s="22">
        <v>0</v>
      </c>
      <c r="AC29" s="22">
        <v>1206492.5562999996</v>
      </c>
      <c r="AD29" s="22">
        <v>21428952.577099994</v>
      </c>
      <c r="AE29" s="22">
        <v>0</v>
      </c>
      <c r="AF29" s="22">
        <v>3828862.3499999996</v>
      </c>
      <c r="AG29" s="22">
        <v>1926831.1577999999</v>
      </c>
      <c r="AH29" s="22">
        <v>15878138.4692</v>
      </c>
      <c r="AI29" s="22">
        <v>1733490.5813</v>
      </c>
      <c r="AJ29" s="22">
        <v>15113.85</v>
      </c>
      <c r="AK29" s="22">
        <v>8828.5500000000011</v>
      </c>
      <c r="AL29" s="22">
        <v>0</v>
      </c>
      <c r="AM29" s="22">
        <v>308332.29000000004</v>
      </c>
      <c r="AN29" s="22">
        <v>297604.14</v>
      </c>
      <c r="AO29" s="22">
        <v>0</v>
      </c>
      <c r="AP29" s="22">
        <v>516759.08640000009</v>
      </c>
      <c r="AQ29" s="22">
        <v>0</v>
      </c>
      <c r="AR29" s="22">
        <v>0</v>
      </c>
      <c r="AS29" s="22">
        <v>0</v>
      </c>
      <c r="AT29" s="22">
        <v>562332148.22929943</v>
      </c>
      <c r="AU29" s="22">
        <v>38112808.721800029</v>
      </c>
      <c r="AV29" s="22">
        <v>70472445.142200008</v>
      </c>
      <c r="AW29" s="22">
        <v>0</v>
      </c>
      <c r="AX29" s="22">
        <v>35855214.164400019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5947486.8273999998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25205861.773700017</v>
      </c>
      <c r="BO29" s="22">
        <v>0</v>
      </c>
      <c r="BP29" s="22">
        <v>94223359.776900038</v>
      </c>
      <c r="BQ29" s="22">
        <v>4126212.2523000012</v>
      </c>
      <c r="BR29" s="22">
        <v>32413978.299800005</v>
      </c>
      <c r="BS29" s="22">
        <v>21592252.468499999</v>
      </c>
      <c r="BT29" s="22">
        <v>0</v>
      </c>
      <c r="BU29" s="22">
        <v>0</v>
      </c>
      <c r="BV29" s="22">
        <v>4569093.5070000002</v>
      </c>
      <c r="BW29" s="22">
        <v>0</v>
      </c>
      <c r="BX29" s="22">
        <v>0</v>
      </c>
      <c r="BY29" s="22">
        <v>0</v>
      </c>
      <c r="BZ29" s="22">
        <v>886732.38</v>
      </c>
      <c r="CA29" s="22">
        <v>1081232.6100000001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v>14789533.18</v>
      </c>
      <c r="CJ29" s="22">
        <v>952.4</v>
      </c>
      <c r="CK29" s="22">
        <v>0</v>
      </c>
      <c r="CL29" s="23">
        <v>11473073.17</v>
      </c>
      <c r="CM29" s="22">
        <v>73658.09</v>
      </c>
      <c r="CN29" s="22">
        <v>11399415.08</v>
      </c>
      <c r="CO29" s="23">
        <v>3315507.61</v>
      </c>
      <c r="CP29" s="22">
        <v>1267936.96</v>
      </c>
      <c r="CQ29" s="22">
        <v>2047570.65</v>
      </c>
      <c r="CR29" s="22">
        <v>74789.350000000006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3">
        <v>0</v>
      </c>
      <c r="DC29" s="22">
        <v>0</v>
      </c>
      <c r="DD29" s="22">
        <v>0</v>
      </c>
      <c r="DE29" s="23">
        <v>0</v>
      </c>
      <c r="DF29" s="22">
        <v>0</v>
      </c>
      <c r="DG29" s="22">
        <v>0</v>
      </c>
      <c r="DH29" s="23">
        <v>0</v>
      </c>
      <c r="DI29" s="22">
        <v>0</v>
      </c>
      <c r="DJ29" s="22">
        <v>0</v>
      </c>
      <c r="DK29" s="22">
        <v>0</v>
      </c>
      <c r="DL29" s="22">
        <v>1971126859.8350995</v>
      </c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 ht="12.75" customHeight="1" x14ac:dyDescent="0.2">
      <c r="A30" s="66" t="s">
        <v>191</v>
      </c>
      <c r="B30" s="21">
        <v>1034</v>
      </c>
      <c r="C30" s="67" t="s">
        <v>146</v>
      </c>
      <c r="D30" s="23">
        <v>1185218.24</v>
      </c>
      <c r="E30" s="22">
        <v>310904.436666667</v>
      </c>
      <c r="F30" s="22">
        <v>557786.00666666648</v>
      </c>
      <c r="G30" s="22">
        <v>316527.79666666652</v>
      </c>
      <c r="H30" s="22">
        <v>117275.55</v>
      </c>
      <c r="I30" s="22">
        <v>38274.160000000003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13799.51</v>
      </c>
      <c r="P30" s="22">
        <v>0</v>
      </c>
      <c r="Q30" s="22">
        <v>0</v>
      </c>
      <c r="R30" s="22">
        <v>0</v>
      </c>
      <c r="S30" s="22">
        <v>0</v>
      </c>
      <c r="T30" s="22">
        <v>15052340.719999932</v>
      </c>
      <c r="U30" s="22">
        <v>0</v>
      </c>
      <c r="V30" s="22">
        <v>5863651.7600000454</v>
      </c>
      <c r="W30" s="22">
        <v>379451.6100000001</v>
      </c>
      <c r="X30" s="22">
        <v>0</v>
      </c>
      <c r="Y30" s="22">
        <v>1078974.0800000003</v>
      </c>
      <c r="Z30" s="22">
        <v>41253.530000000013</v>
      </c>
      <c r="AA30" s="22">
        <v>0</v>
      </c>
      <c r="AB30" s="22">
        <v>0</v>
      </c>
      <c r="AC30" s="22">
        <v>16973.199999999997</v>
      </c>
      <c r="AD30" s="22">
        <v>166375.63999999998</v>
      </c>
      <c r="AE30" s="22">
        <v>0</v>
      </c>
      <c r="AF30" s="22">
        <v>17346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4073.33</v>
      </c>
      <c r="AQ30" s="22">
        <v>0</v>
      </c>
      <c r="AR30" s="22">
        <v>0</v>
      </c>
      <c r="AS30" s="22">
        <v>0</v>
      </c>
      <c r="AT30" s="22">
        <v>3033900.82</v>
      </c>
      <c r="AU30" s="22">
        <v>190917.87000000005</v>
      </c>
      <c r="AV30" s="22">
        <v>372191.46999999991</v>
      </c>
      <c r="AW30" s="22">
        <v>0</v>
      </c>
      <c r="AX30" s="22">
        <v>166423.46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1472048.3500000085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96059.91</v>
      </c>
      <c r="BO30" s="22">
        <v>0</v>
      </c>
      <c r="BP30" s="22">
        <v>291122.30999999994</v>
      </c>
      <c r="BQ30" s="22">
        <v>73856.12</v>
      </c>
      <c r="BR30" s="22">
        <v>1057068.5799999998</v>
      </c>
      <c r="BS30" s="22">
        <v>486106.82000000007</v>
      </c>
      <c r="BT30" s="22">
        <v>0</v>
      </c>
      <c r="BU30" s="22">
        <v>0</v>
      </c>
      <c r="BV30" s="22">
        <v>363018.63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v>0</v>
      </c>
      <c r="CJ30" s="22">
        <v>0</v>
      </c>
      <c r="CK30" s="22">
        <v>0</v>
      </c>
      <c r="CL30" s="23">
        <v>0</v>
      </c>
      <c r="CM30" s="22">
        <v>0</v>
      </c>
      <c r="CN30" s="22">
        <v>0</v>
      </c>
      <c r="CO30" s="23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3">
        <v>0</v>
      </c>
      <c r="DC30" s="22">
        <v>0</v>
      </c>
      <c r="DD30" s="22">
        <v>0</v>
      </c>
      <c r="DE30" s="23">
        <v>0</v>
      </c>
      <c r="DF30" s="22">
        <v>0</v>
      </c>
      <c r="DG30" s="22">
        <v>0</v>
      </c>
      <c r="DH30" s="23">
        <v>0</v>
      </c>
      <c r="DI30" s="22">
        <v>0</v>
      </c>
      <c r="DJ30" s="22">
        <v>0</v>
      </c>
      <c r="DK30" s="22">
        <v>0</v>
      </c>
      <c r="DL30" s="22">
        <v>31577721.669999987</v>
      </c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 ht="12.75" customHeight="1" x14ac:dyDescent="0.2">
      <c r="A31" s="66" t="s">
        <v>193</v>
      </c>
      <c r="B31" s="21">
        <v>1035</v>
      </c>
      <c r="C31" s="67" t="s">
        <v>146</v>
      </c>
      <c r="D31" s="23">
        <v>67164146.239461988</v>
      </c>
      <c r="E31" s="22">
        <v>273716.620001</v>
      </c>
      <c r="F31" s="22">
        <v>11216367.212754</v>
      </c>
      <c r="G31" s="22">
        <v>55674062.406706996</v>
      </c>
      <c r="H31" s="22">
        <v>13864595.545433</v>
      </c>
      <c r="I31" s="22">
        <v>1027742.72</v>
      </c>
      <c r="J31" s="22">
        <v>0</v>
      </c>
      <c r="K31" s="22">
        <v>2595778.6800000002</v>
      </c>
      <c r="L31" s="22">
        <v>0</v>
      </c>
      <c r="M31" s="22">
        <v>0</v>
      </c>
      <c r="N31" s="22">
        <v>0</v>
      </c>
      <c r="O31" s="22">
        <v>19681045.986264002</v>
      </c>
      <c r="P31" s="22">
        <v>0</v>
      </c>
      <c r="Q31" s="22">
        <v>16009144.92688</v>
      </c>
      <c r="R31" s="22">
        <v>0</v>
      </c>
      <c r="S31" s="22">
        <v>0</v>
      </c>
      <c r="T31" s="22">
        <v>213316318.54000002</v>
      </c>
      <c r="U31" s="22">
        <v>112337.719721</v>
      </c>
      <c r="V31" s="22">
        <v>9049730.0399999991</v>
      </c>
      <c r="W31" s="22">
        <v>148101600.71000001</v>
      </c>
      <c r="X31" s="22">
        <v>41078.709998999999</v>
      </c>
      <c r="Y31" s="22">
        <v>15488316.620529</v>
      </c>
      <c r="Z31" s="22">
        <v>3070387.358426</v>
      </c>
      <c r="AA31" s="22">
        <v>0</v>
      </c>
      <c r="AB31" s="22">
        <v>0</v>
      </c>
      <c r="AC31" s="22">
        <v>720218.59225500003</v>
      </c>
      <c r="AD31" s="22">
        <v>3880550.2219949998</v>
      </c>
      <c r="AE31" s="22">
        <v>0</v>
      </c>
      <c r="AF31" s="22">
        <v>1622529.5100159999</v>
      </c>
      <c r="AG31" s="22">
        <v>0</v>
      </c>
      <c r="AH31" s="22">
        <v>0</v>
      </c>
      <c r="AI31" s="22">
        <v>0</v>
      </c>
      <c r="AJ31" s="22">
        <v>8389.2800000000007</v>
      </c>
      <c r="AK31" s="22">
        <v>184175.73021099999</v>
      </c>
      <c r="AL31" s="22">
        <v>0</v>
      </c>
      <c r="AM31" s="22">
        <v>5744532.413524</v>
      </c>
      <c r="AN31" s="22">
        <v>17000</v>
      </c>
      <c r="AO31" s="22">
        <v>5854.21</v>
      </c>
      <c r="AP31" s="22">
        <v>531899.352067</v>
      </c>
      <c r="AQ31" s="22">
        <v>0</v>
      </c>
      <c r="AR31" s="22">
        <v>0</v>
      </c>
      <c r="AS31" s="22">
        <v>0</v>
      </c>
      <c r="AT31" s="22">
        <v>139745334.77985901</v>
      </c>
      <c r="AU31" s="22">
        <v>5796735.1312499996</v>
      </c>
      <c r="AV31" s="22">
        <v>5099698.6526950002</v>
      </c>
      <c r="AW31" s="22">
        <v>0</v>
      </c>
      <c r="AX31" s="22">
        <v>5486195.5938529996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2267125.6559239998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44424.859993999999</v>
      </c>
      <c r="BM31" s="22">
        <v>0</v>
      </c>
      <c r="BN31" s="22">
        <v>17622925.494895</v>
      </c>
      <c r="BO31" s="22">
        <v>0</v>
      </c>
      <c r="BP31" s="22">
        <v>33441622.397771999</v>
      </c>
      <c r="BQ31" s="22">
        <v>2609046.9539180002</v>
      </c>
      <c r="BR31" s="22">
        <v>10120245.993358999</v>
      </c>
      <c r="BS31" s="22">
        <v>9394054.1864030007</v>
      </c>
      <c r="BT31" s="22">
        <v>0</v>
      </c>
      <c r="BU31" s="22">
        <v>0</v>
      </c>
      <c r="BV31" s="22">
        <v>4590363.4120039996</v>
      </c>
      <c r="BW31" s="22">
        <v>0</v>
      </c>
      <c r="BX31" s="22">
        <v>0</v>
      </c>
      <c r="BY31" s="22">
        <v>0</v>
      </c>
      <c r="BZ31" s="22">
        <v>0</v>
      </c>
      <c r="CA31" s="22">
        <v>7552.41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1714.28</v>
      </c>
      <c r="CI31" s="23">
        <v>74719194.99000001</v>
      </c>
      <c r="CJ31" s="22">
        <v>0</v>
      </c>
      <c r="CK31" s="22">
        <v>7003930.1699999999</v>
      </c>
      <c r="CL31" s="23">
        <v>67669774.330000013</v>
      </c>
      <c r="CM31" s="22">
        <v>457858.65</v>
      </c>
      <c r="CN31" s="22">
        <v>67211915.680000007</v>
      </c>
      <c r="CO31" s="23">
        <v>45490.49</v>
      </c>
      <c r="CP31" s="22">
        <v>45490.49</v>
      </c>
      <c r="CQ31" s="22">
        <v>0</v>
      </c>
      <c r="CR31" s="22">
        <v>1109048.1307270001</v>
      </c>
      <c r="CS31" s="22">
        <v>0</v>
      </c>
      <c r="CT31" s="22">
        <v>119.54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3">
        <v>0</v>
      </c>
      <c r="DC31" s="22">
        <v>0</v>
      </c>
      <c r="DD31" s="22">
        <v>0</v>
      </c>
      <c r="DE31" s="23">
        <v>0</v>
      </c>
      <c r="DF31" s="22">
        <v>0</v>
      </c>
      <c r="DG31" s="22">
        <v>0</v>
      </c>
      <c r="DH31" s="23">
        <v>0</v>
      </c>
      <c r="DI31" s="22">
        <v>0</v>
      </c>
      <c r="DJ31" s="22">
        <v>0</v>
      </c>
      <c r="DK31" s="22">
        <v>0</v>
      </c>
      <c r="DL31" s="22">
        <v>834292775.56943512</v>
      </c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ht="12.75" customHeight="1" x14ac:dyDescent="0.2">
      <c r="A32" s="66" t="s">
        <v>195</v>
      </c>
      <c r="B32" s="21">
        <v>1036</v>
      </c>
      <c r="C32" s="67" t="s">
        <v>146</v>
      </c>
      <c r="D32" s="23">
        <v>19054469.060000092</v>
      </c>
      <c r="E32" s="22">
        <v>6504227.6400000965</v>
      </c>
      <c r="F32" s="22">
        <v>2619541.0300000133</v>
      </c>
      <c r="G32" s="22">
        <v>9930700.3899999801</v>
      </c>
      <c r="H32" s="22">
        <v>-139724.90000000005</v>
      </c>
      <c r="I32" s="22">
        <v>5857803.7599999737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8571550.0899999961</v>
      </c>
      <c r="P32" s="22">
        <v>0</v>
      </c>
      <c r="Q32" s="22">
        <v>38441541.350000009</v>
      </c>
      <c r="R32" s="22">
        <v>0</v>
      </c>
      <c r="S32" s="22">
        <v>0</v>
      </c>
      <c r="T32" s="22">
        <v>148144549.11999777</v>
      </c>
      <c r="U32" s="22">
        <v>203910.33000000002</v>
      </c>
      <c r="V32" s="22">
        <v>63882900.780000143</v>
      </c>
      <c r="W32" s="22">
        <v>109132763.64999817</v>
      </c>
      <c r="X32" s="22">
        <v>145217.29</v>
      </c>
      <c r="Y32" s="22">
        <v>7578791.4000000004</v>
      </c>
      <c r="Z32" s="22">
        <v>93325872.859999895</v>
      </c>
      <c r="AA32" s="22">
        <v>21098.129999999997</v>
      </c>
      <c r="AB32" s="22">
        <v>0</v>
      </c>
      <c r="AC32" s="22">
        <v>1981321.2700000003</v>
      </c>
      <c r="AD32" s="22">
        <v>3343039.5999999689</v>
      </c>
      <c r="AE32" s="22">
        <v>0</v>
      </c>
      <c r="AF32" s="22">
        <v>6856.99</v>
      </c>
      <c r="AG32" s="22">
        <v>9400193.4400000013</v>
      </c>
      <c r="AH32" s="22">
        <v>593723.25</v>
      </c>
      <c r="AI32" s="22">
        <v>819150.14</v>
      </c>
      <c r="AJ32" s="22">
        <v>0</v>
      </c>
      <c r="AK32" s="22">
        <v>1179.74</v>
      </c>
      <c r="AL32" s="22">
        <v>0</v>
      </c>
      <c r="AM32" s="22">
        <v>0</v>
      </c>
      <c r="AN32" s="22">
        <v>0</v>
      </c>
      <c r="AO32" s="22">
        <v>0</v>
      </c>
      <c r="AP32" s="22">
        <v>498875.42000000016</v>
      </c>
      <c r="AQ32" s="22">
        <v>0</v>
      </c>
      <c r="AR32" s="22">
        <v>0</v>
      </c>
      <c r="AS32" s="22">
        <v>0</v>
      </c>
      <c r="AT32" s="22">
        <v>151533131.31000021</v>
      </c>
      <c r="AU32" s="22">
        <v>164830.51999999688</v>
      </c>
      <c r="AV32" s="22">
        <v>1953707.4399999862</v>
      </c>
      <c r="AW32" s="22">
        <v>0</v>
      </c>
      <c r="AX32" s="22">
        <v>3399424.9700000514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4402365.4799884325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314640.13000000152</v>
      </c>
      <c r="BO32" s="22">
        <v>0</v>
      </c>
      <c r="BP32" s="22">
        <v>7277847.4999999916</v>
      </c>
      <c r="BQ32" s="22">
        <v>172927.90000000002</v>
      </c>
      <c r="BR32" s="22">
        <v>1724398.6799999988</v>
      </c>
      <c r="BS32" s="22">
        <v>1355700.7499999991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307154.72000000003</v>
      </c>
      <c r="CB32" s="22">
        <v>0</v>
      </c>
      <c r="CC32" s="22">
        <v>-377.9</v>
      </c>
      <c r="CD32" s="22">
        <v>0</v>
      </c>
      <c r="CE32" s="22">
        <v>0</v>
      </c>
      <c r="CF32" s="22">
        <v>0</v>
      </c>
      <c r="CG32" s="22">
        <v>0</v>
      </c>
      <c r="CH32" s="22">
        <v>35081826.780000001</v>
      </c>
      <c r="CI32" s="23">
        <v>43193533.210000038</v>
      </c>
      <c r="CJ32" s="22">
        <v>47486.159999999967</v>
      </c>
      <c r="CK32" s="22">
        <v>1566</v>
      </c>
      <c r="CL32" s="23">
        <v>43144481.050000042</v>
      </c>
      <c r="CM32" s="22">
        <v>45294</v>
      </c>
      <c r="CN32" s="22">
        <v>43099187.050000042</v>
      </c>
      <c r="CO32" s="23">
        <v>0</v>
      </c>
      <c r="CP32" s="22">
        <v>0</v>
      </c>
      <c r="CQ32" s="22">
        <v>0</v>
      </c>
      <c r="CR32" s="22">
        <v>60525.029999999941</v>
      </c>
      <c r="CS32" s="22">
        <v>0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3">
        <v>0</v>
      </c>
      <c r="DC32" s="22">
        <v>0</v>
      </c>
      <c r="DD32" s="22">
        <v>0</v>
      </c>
      <c r="DE32" s="23">
        <v>0</v>
      </c>
      <c r="DF32" s="22">
        <v>0</v>
      </c>
      <c r="DG32" s="22">
        <v>0</v>
      </c>
      <c r="DH32" s="23">
        <v>0</v>
      </c>
      <c r="DI32" s="22">
        <v>0</v>
      </c>
      <c r="DJ32" s="22">
        <v>0</v>
      </c>
      <c r="DK32" s="22">
        <v>0</v>
      </c>
      <c r="DL32" s="22">
        <v>761806719.28998458</v>
      </c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25" ht="12.75" customHeight="1" x14ac:dyDescent="0.2">
      <c r="A33" s="66" t="s">
        <v>197</v>
      </c>
      <c r="B33" s="21">
        <v>1037</v>
      </c>
      <c r="C33" s="67" t="s">
        <v>146</v>
      </c>
      <c r="D33" s="23">
        <v>7708371.9700000035</v>
      </c>
      <c r="E33" s="22">
        <v>550193.97000000183</v>
      </c>
      <c r="F33" s="22">
        <v>0</v>
      </c>
      <c r="G33" s="22">
        <v>7158178.0000000019</v>
      </c>
      <c r="H33" s="22">
        <v>0</v>
      </c>
      <c r="I33" s="22">
        <v>4585162.140000009</v>
      </c>
      <c r="J33" s="22">
        <v>0</v>
      </c>
      <c r="K33" s="22">
        <v>24604.2</v>
      </c>
      <c r="L33" s="22">
        <v>0</v>
      </c>
      <c r="M33" s="22">
        <v>0</v>
      </c>
      <c r="N33" s="22">
        <v>0</v>
      </c>
      <c r="O33" s="22">
        <v>62273.36</v>
      </c>
      <c r="P33" s="22">
        <v>409881.36</v>
      </c>
      <c r="Q33" s="22">
        <v>0</v>
      </c>
      <c r="R33" s="22">
        <v>0</v>
      </c>
      <c r="S33" s="22">
        <v>0</v>
      </c>
      <c r="T33" s="22">
        <v>37798009.460001796</v>
      </c>
      <c r="U33" s="22">
        <v>0</v>
      </c>
      <c r="V33" s="22">
        <v>4861239.3199999388</v>
      </c>
      <c r="W33" s="22">
        <v>19971799.44999985</v>
      </c>
      <c r="X33" s="22">
        <v>0</v>
      </c>
      <c r="Y33" s="22">
        <v>60051.160000000011</v>
      </c>
      <c r="Z33" s="22">
        <v>1297060.8700000118</v>
      </c>
      <c r="AA33" s="22">
        <v>0</v>
      </c>
      <c r="AB33" s="22">
        <v>0</v>
      </c>
      <c r="AC33" s="22">
        <v>1061.4699999999998</v>
      </c>
      <c r="AD33" s="22">
        <v>36561.550000000003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531409.13</v>
      </c>
      <c r="AN33" s="22">
        <v>0</v>
      </c>
      <c r="AO33" s="22">
        <v>0</v>
      </c>
      <c r="AP33" s="22">
        <v>60</v>
      </c>
      <c r="AQ33" s="22">
        <v>0</v>
      </c>
      <c r="AR33" s="22">
        <v>0</v>
      </c>
      <c r="AS33" s="22">
        <v>0</v>
      </c>
      <c r="AT33" s="22">
        <v>539140.27999999968</v>
      </c>
      <c r="AU33" s="22">
        <v>3637.5400000000018</v>
      </c>
      <c r="AV33" s="22">
        <v>3946.8800000000015</v>
      </c>
      <c r="AW33" s="22">
        <v>0</v>
      </c>
      <c r="AX33" s="22">
        <v>17415.719999999998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236392.29000000385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1020611.6799999831</v>
      </c>
      <c r="BO33" s="22">
        <v>0</v>
      </c>
      <c r="BP33" s="22">
        <v>19962.77</v>
      </c>
      <c r="BQ33" s="22">
        <v>0</v>
      </c>
      <c r="BR33" s="22">
        <v>0</v>
      </c>
      <c r="BS33" s="22">
        <v>4330.03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v>0</v>
      </c>
      <c r="CJ33" s="22">
        <v>0</v>
      </c>
      <c r="CK33" s="22">
        <v>0</v>
      </c>
      <c r="CL33" s="23">
        <v>0</v>
      </c>
      <c r="CM33" s="22">
        <v>0</v>
      </c>
      <c r="CN33" s="22">
        <v>0</v>
      </c>
      <c r="CO33" s="23">
        <v>0</v>
      </c>
      <c r="CP33" s="22">
        <v>0</v>
      </c>
      <c r="CQ33" s="22">
        <v>0</v>
      </c>
      <c r="CR33" s="22">
        <v>3030691.3799999966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3">
        <v>0</v>
      </c>
      <c r="DC33" s="22">
        <v>0</v>
      </c>
      <c r="DD33" s="22">
        <v>0</v>
      </c>
      <c r="DE33" s="23">
        <v>0</v>
      </c>
      <c r="DF33" s="22">
        <v>0</v>
      </c>
      <c r="DG33" s="22">
        <v>0</v>
      </c>
      <c r="DH33" s="23">
        <v>0</v>
      </c>
      <c r="DI33" s="22">
        <v>0</v>
      </c>
      <c r="DJ33" s="22">
        <v>0</v>
      </c>
      <c r="DK33" s="22">
        <v>0</v>
      </c>
      <c r="DL33" s="22">
        <v>82223674.01000157</v>
      </c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25" ht="12.75" customHeight="1" x14ac:dyDescent="0.2">
      <c r="A34" s="66" t="s">
        <v>199</v>
      </c>
      <c r="B34" s="21">
        <v>1038</v>
      </c>
      <c r="C34" s="67" t="s">
        <v>146</v>
      </c>
      <c r="D34" s="23">
        <v>22301740.746699978</v>
      </c>
      <c r="E34" s="22">
        <v>3183346.6179029802</v>
      </c>
      <c r="F34" s="22">
        <v>19118394.128796998</v>
      </c>
      <c r="G34" s="22">
        <v>0</v>
      </c>
      <c r="H34" s="22">
        <v>43161279.299999997</v>
      </c>
      <c r="I34" s="22">
        <v>1798099.97999998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33541984.401499901</v>
      </c>
      <c r="P34" s="22">
        <v>0</v>
      </c>
      <c r="Q34" s="22">
        <v>1651305.308</v>
      </c>
      <c r="R34" s="22">
        <v>0</v>
      </c>
      <c r="S34" s="22">
        <v>0</v>
      </c>
      <c r="T34" s="22">
        <v>27585.78</v>
      </c>
      <c r="U34" s="22">
        <v>0</v>
      </c>
      <c r="V34" s="22">
        <v>777717.94</v>
      </c>
      <c r="W34" s="22">
        <v>19160622.949999999</v>
      </c>
      <c r="X34" s="22">
        <v>0</v>
      </c>
      <c r="Y34" s="22">
        <v>22474638.553599998</v>
      </c>
      <c r="Z34" s="22">
        <v>2164823.0537999999</v>
      </c>
      <c r="AA34" s="22">
        <v>0</v>
      </c>
      <c r="AB34" s="22">
        <v>0</v>
      </c>
      <c r="AC34" s="22">
        <v>2466088.7740000002</v>
      </c>
      <c r="AD34" s="22">
        <v>4557334.9097999996</v>
      </c>
      <c r="AE34" s="22">
        <v>0</v>
      </c>
      <c r="AF34" s="22">
        <v>2990791.79</v>
      </c>
      <c r="AG34" s="22">
        <v>0</v>
      </c>
      <c r="AH34" s="22">
        <v>551368</v>
      </c>
      <c r="AI34" s="22">
        <v>0</v>
      </c>
      <c r="AJ34" s="22">
        <v>600</v>
      </c>
      <c r="AK34" s="22">
        <v>0</v>
      </c>
      <c r="AL34" s="22">
        <v>0</v>
      </c>
      <c r="AM34" s="22">
        <v>16281654.3250702</v>
      </c>
      <c r="AN34" s="22">
        <v>1462158.21</v>
      </c>
      <c r="AO34" s="22">
        <v>106177.59</v>
      </c>
      <c r="AP34" s="22">
        <v>1143574.31</v>
      </c>
      <c r="AQ34" s="22">
        <v>0</v>
      </c>
      <c r="AR34" s="22">
        <v>0</v>
      </c>
      <c r="AS34" s="22">
        <v>0</v>
      </c>
      <c r="AT34" s="22">
        <v>112002050.51809999</v>
      </c>
      <c r="AU34" s="22">
        <v>5775147.7879999997</v>
      </c>
      <c r="AV34" s="22">
        <v>4761827.4960000003</v>
      </c>
      <c r="AW34" s="22">
        <v>0</v>
      </c>
      <c r="AX34" s="22">
        <v>583532.87600000005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3827128.4523996799</v>
      </c>
      <c r="BE34" s="22">
        <v>0</v>
      </c>
      <c r="BF34" s="22">
        <v>0</v>
      </c>
      <c r="BG34" s="22">
        <v>0</v>
      </c>
      <c r="BH34" s="22">
        <v>0</v>
      </c>
      <c r="BI34" s="22">
        <v>528001.5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7979570.0279999999</v>
      </c>
      <c r="BQ34" s="22">
        <v>1746161.54</v>
      </c>
      <c r="BR34" s="22">
        <v>361118.59</v>
      </c>
      <c r="BS34" s="22">
        <v>10118111.4728937</v>
      </c>
      <c r="BT34" s="22">
        <v>0</v>
      </c>
      <c r="BU34" s="22">
        <v>0</v>
      </c>
      <c r="BV34" s="22">
        <v>11448483.51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11811.4399999999</v>
      </c>
      <c r="CI34" s="23">
        <v>0</v>
      </c>
      <c r="CJ34" s="22">
        <v>0</v>
      </c>
      <c r="CK34" s="22">
        <v>0</v>
      </c>
      <c r="CL34" s="23">
        <v>0</v>
      </c>
      <c r="CM34" s="22">
        <v>0</v>
      </c>
      <c r="CN34" s="22">
        <v>0</v>
      </c>
      <c r="CO34" s="23">
        <v>0</v>
      </c>
      <c r="CP34" s="22">
        <v>0</v>
      </c>
      <c r="CQ34" s="22">
        <v>0</v>
      </c>
      <c r="CR34" s="22">
        <v>668923.41740005801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3">
        <v>0</v>
      </c>
      <c r="DC34" s="22">
        <v>0</v>
      </c>
      <c r="DD34" s="22">
        <v>0</v>
      </c>
      <c r="DE34" s="23">
        <v>0</v>
      </c>
      <c r="DF34" s="22">
        <v>0</v>
      </c>
      <c r="DG34" s="22">
        <v>0</v>
      </c>
      <c r="DH34" s="23">
        <v>0</v>
      </c>
      <c r="DI34" s="22">
        <v>0</v>
      </c>
      <c r="DJ34" s="22">
        <v>0</v>
      </c>
      <c r="DK34" s="22">
        <v>0</v>
      </c>
      <c r="DL34" s="22">
        <v>336431414.55126339</v>
      </c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25" ht="12.75" customHeight="1" x14ac:dyDescent="0.2">
      <c r="A35" s="66" t="s">
        <v>201</v>
      </c>
      <c r="B35" s="21">
        <v>1039</v>
      </c>
      <c r="C35" s="67" t="s">
        <v>146</v>
      </c>
      <c r="D35" s="23">
        <v>3487950</v>
      </c>
      <c r="E35" s="22">
        <v>493532</v>
      </c>
      <c r="F35" s="22">
        <v>2570658</v>
      </c>
      <c r="G35" s="22">
        <v>423760</v>
      </c>
      <c r="H35" s="22">
        <v>0</v>
      </c>
      <c r="I35" s="22">
        <v>394451</v>
      </c>
      <c r="J35" s="22">
        <v>-256377</v>
      </c>
      <c r="K35" s="22">
        <v>0</v>
      </c>
      <c r="L35" s="22">
        <v>0</v>
      </c>
      <c r="M35" s="22">
        <v>0</v>
      </c>
      <c r="N35" s="22">
        <v>0</v>
      </c>
      <c r="O35" s="22">
        <v>15095228</v>
      </c>
      <c r="P35" s="22">
        <v>0</v>
      </c>
      <c r="Q35" s="22">
        <v>0</v>
      </c>
      <c r="R35" s="22">
        <v>0</v>
      </c>
      <c r="S35" s="22">
        <v>0</v>
      </c>
      <c r="T35" s="22">
        <v>45005639</v>
      </c>
      <c r="U35" s="22">
        <v>4978</v>
      </c>
      <c r="V35" s="22">
        <v>16776185</v>
      </c>
      <c r="W35" s="22">
        <v>46027798</v>
      </c>
      <c r="X35" s="22">
        <v>602499</v>
      </c>
      <c r="Y35" s="22">
        <v>9457073.5399999991</v>
      </c>
      <c r="Z35" s="22">
        <v>2320885.35</v>
      </c>
      <c r="AA35" s="22">
        <v>0</v>
      </c>
      <c r="AB35" s="22">
        <v>0</v>
      </c>
      <c r="AC35" s="22">
        <v>91508</v>
      </c>
      <c r="AD35" s="22">
        <v>872680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115073</v>
      </c>
      <c r="AK35" s="22">
        <v>2000</v>
      </c>
      <c r="AL35" s="22">
        <v>0</v>
      </c>
      <c r="AM35" s="22">
        <v>610055</v>
      </c>
      <c r="AN35" s="22">
        <v>0</v>
      </c>
      <c r="AO35" s="22">
        <v>0</v>
      </c>
      <c r="AP35" s="22">
        <v>7147.15</v>
      </c>
      <c r="AQ35" s="22">
        <v>0</v>
      </c>
      <c r="AR35" s="22">
        <v>0</v>
      </c>
      <c r="AS35" s="22">
        <v>0</v>
      </c>
      <c r="AT35" s="22">
        <v>7859971</v>
      </c>
      <c r="AU35" s="22">
        <v>332362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5695339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692884</v>
      </c>
      <c r="BQ35" s="22">
        <v>0</v>
      </c>
      <c r="BR35" s="22">
        <v>2845386</v>
      </c>
      <c r="BS35" s="22">
        <v>630847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v>61775884.799999997</v>
      </c>
      <c r="CJ35" s="22">
        <v>0</v>
      </c>
      <c r="CK35" s="22">
        <v>213711.19</v>
      </c>
      <c r="CL35" s="23">
        <v>61562173.609999999</v>
      </c>
      <c r="CM35" s="22">
        <v>0</v>
      </c>
      <c r="CN35" s="22">
        <v>61562173.609999999</v>
      </c>
      <c r="CO35" s="23">
        <v>0</v>
      </c>
      <c r="CP35" s="22">
        <v>0</v>
      </c>
      <c r="CQ35" s="22">
        <v>0</v>
      </c>
      <c r="CR35" s="22">
        <v>110114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3">
        <v>0</v>
      </c>
      <c r="DC35" s="22">
        <v>0</v>
      </c>
      <c r="DD35" s="22">
        <v>0</v>
      </c>
      <c r="DE35" s="23">
        <v>0</v>
      </c>
      <c r="DF35" s="22">
        <v>0</v>
      </c>
      <c r="DG35" s="22">
        <v>0</v>
      </c>
      <c r="DH35" s="23">
        <v>0</v>
      </c>
      <c r="DI35" s="22">
        <v>0</v>
      </c>
      <c r="DJ35" s="22">
        <v>0</v>
      </c>
      <c r="DK35" s="22">
        <v>0</v>
      </c>
      <c r="DL35" s="22">
        <v>220557560.83999997</v>
      </c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25" ht="12.75" customHeight="1" x14ac:dyDescent="0.2">
      <c r="A36" s="66" t="s">
        <v>203</v>
      </c>
      <c r="B36" s="21">
        <v>1040</v>
      </c>
      <c r="C36" s="67" t="s">
        <v>146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77291382.150000006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300453354.88999999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v>0</v>
      </c>
      <c r="CJ36" s="22">
        <v>0</v>
      </c>
      <c r="CK36" s="22">
        <v>0</v>
      </c>
      <c r="CL36" s="23">
        <v>0</v>
      </c>
      <c r="CM36" s="22">
        <v>0</v>
      </c>
      <c r="CN36" s="22">
        <v>0</v>
      </c>
      <c r="CO36" s="23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3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3">
        <v>0</v>
      </c>
      <c r="DI36" s="22">
        <v>0</v>
      </c>
      <c r="DJ36" s="22">
        <v>0</v>
      </c>
      <c r="DK36" s="22">
        <v>0</v>
      </c>
      <c r="DL36" s="22">
        <v>377744737.03999996</v>
      </c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25" ht="12.75" customHeight="1" x14ac:dyDescent="0.2">
      <c r="A37" s="66" t="s">
        <v>205</v>
      </c>
      <c r="B37" s="21">
        <v>1043</v>
      </c>
      <c r="C37" s="67" t="s">
        <v>146</v>
      </c>
      <c r="D37" s="23">
        <v>216306339.16999999</v>
      </c>
      <c r="E37" s="22">
        <v>991339.02</v>
      </c>
      <c r="F37" s="22">
        <v>195114684.16999999</v>
      </c>
      <c r="G37" s="22">
        <v>20200315.98</v>
      </c>
      <c r="H37" s="22">
        <v>1705998.06</v>
      </c>
      <c r="I37" s="22">
        <v>59435.88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21285542.510000002</v>
      </c>
      <c r="P37" s="22">
        <v>0</v>
      </c>
      <c r="Q37" s="22">
        <v>215817.62</v>
      </c>
      <c r="R37" s="22">
        <v>0</v>
      </c>
      <c r="S37" s="22">
        <v>0</v>
      </c>
      <c r="T37" s="22">
        <v>211295621.56997901</v>
      </c>
      <c r="U37" s="22">
        <v>0</v>
      </c>
      <c r="V37" s="22">
        <v>51815732.640002698</v>
      </c>
      <c r="W37" s="22">
        <v>370164948.21004701</v>
      </c>
      <c r="X37" s="22">
        <v>0</v>
      </c>
      <c r="Y37" s="22">
        <v>14339646.789999999</v>
      </c>
      <c r="Z37" s="22">
        <v>13563089.99</v>
      </c>
      <c r="AA37" s="22">
        <v>0</v>
      </c>
      <c r="AB37" s="22">
        <v>0</v>
      </c>
      <c r="AC37" s="22">
        <v>198028.15</v>
      </c>
      <c r="AD37" s="22">
        <v>880413.99</v>
      </c>
      <c r="AE37" s="22">
        <v>5985491</v>
      </c>
      <c r="AF37" s="22">
        <v>2566093.27</v>
      </c>
      <c r="AG37" s="22">
        <v>0</v>
      </c>
      <c r="AH37" s="22">
        <v>0</v>
      </c>
      <c r="AI37" s="22">
        <v>0</v>
      </c>
      <c r="AJ37" s="22">
        <v>240</v>
      </c>
      <c r="AK37" s="22">
        <v>30411.67</v>
      </c>
      <c r="AL37" s="22">
        <v>0</v>
      </c>
      <c r="AM37" s="22">
        <v>22980998.120000001</v>
      </c>
      <c r="AN37" s="22">
        <v>0</v>
      </c>
      <c r="AO37" s="22">
        <v>0</v>
      </c>
      <c r="AP37" s="22">
        <v>6672476.8300000001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22372985.860000599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4762674.2000004398</v>
      </c>
      <c r="BO37" s="22">
        <v>0</v>
      </c>
      <c r="BP37" s="22">
        <v>29613140.77</v>
      </c>
      <c r="BQ37" s="22">
        <v>2349056.1</v>
      </c>
      <c r="BR37" s="22">
        <v>359553.75</v>
      </c>
      <c r="BS37" s="22">
        <v>5467035.3499999996</v>
      </c>
      <c r="BT37" s="22">
        <v>0</v>
      </c>
      <c r="BU37" s="22">
        <v>0</v>
      </c>
      <c r="BV37" s="22">
        <v>15958107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3">
        <v>875581.92</v>
      </c>
      <c r="CJ37" s="22">
        <v>0</v>
      </c>
      <c r="CK37" s="22">
        <v>0</v>
      </c>
      <c r="CL37" s="23">
        <v>0</v>
      </c>
      <c r="CM37" s="22">
        <v>0</v>
      </c>
      <c r="CN37" s="22">
        <v>0</v>
      </c>
      <c r="CO37" s="23">
        <v>875581.92</v>
      </c>
      <c r="CP37" s="22">
        <v>0</v>
      </c>
      <c r="CQ37" s="22">
        <v>875581.92</v>
      </c>
      <c r="CR37" s="22">
        <v>3175.7800000000102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0</v>
      </c>
      <c r="DA37" s="22">
        <v>0</v>
      </c>
      <c r="DB37" s="23">
        <v>0</v>
      </c>
      <c r="DC37" s="22">
        <v>0</v>
      </c>
      <c r="DD37" s="22">
        <v>0</v>
      </c>
      <c r="DE37" s="23">
        <v>0</v>
      </c>
      <c r="DF37" s="22">
        <v>0</v>
      </c>
      <c r="DG37" s="22">
        <v>0</v>
      </c>
      <c r="DH37" s="23">
        <v>0</v>
      </c>
      <c r="DI37" s="22">
        <v>0</v>
      </c>
      <c r="DJ37" s="22">
        <v>0</v>
      </c>
      <c r="DK37" s="22">
        <v>0</v>
      </c>
      <c r="DL37" s="22">
        <v>1021827636.2000296</v>
      </c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25" ht="12.75" customHeight="1" x14ac:dyDescent="0.2">
      <c r="A38" s="66" t="s">
        <v>207</v>
      </c>
      <c r="B38" s="21">
        <v>1044</v>
      </c>
      <c r="C38" s="67" t="s">
        <v>146</v>
      </c>
      <c r="D38" s="23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v>0</v>
      </c>
      <c r="CJ38" s="22">
        <v>0</v>
      </c>
      <c r="CK38" s="22">
        <v>0</v>
      </c>
      <c r="CL38" s="23">
        <v>0</v>
      </c>
      <c r="CM38" s="22">
        <v>0</v>
      </c>
      <c r="CN38" s="22">
        <v>0</v>
      </c>
      <c r="CO38" s="23">
        <v>0</v>
      </c>
      <c r="CP38" s="22">
        <v>0</v>
      </c>
      <c r="CQ38" s="22">
        <v>0</v>
      </c>
      <c r="CR38" s="22">
        <v>0</v>
      </c>
      <c r="CS38" s="22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3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3">
        <v>0</v>
      </c>
      <c r="DI38" s="22">
        <v>0</v>
      </c>
      <c r="DJ38" s="22">
        <v>0</v>
      </c>
      <c r="DK38" s="22">
        <v>0</v>
      </c>
      <c r="DL38" s="22">
        <v>0</v>
      </c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25" ht="12.75" customHeight="1" x14ac:dyDescent="0.2">
      <c r="A39" s="66" t="s">
        <v>209</v>
      </c>
      <c r="B39" s="21">
        <v>1045</v>
      </c>
      <c r="C39" s="67" t="s">
        <v>146</v>
      </c>
      <c r="D39" s="23">
        <v>0</v>
      </c>
      <c r="E39" s="22">
        <v>0</v>
      </c>
      <c r="F39" s="22">
        <v>0</v>
      </c>
      <c r="G39" s="22">
        <v>0</v>
      </c>
      <c r="H39" s="22">
        <v>9536.5499999999993</v>
      </c>
      <c r="I39" s="22">
        <v>697020.45</v>
      </c>
      <c r="J39" s="22">
        <v>0</v>
      </c>
      <c r="K39" s="22">
        <v>262774.44</v>
      </c>
      <c r="L39" s="22">
        <v>0</v>
      </c>
      <c r="M39" s="22">
        <v>0</v>
      </c>
      <c r="N39" s="22">
        <v>0</v>
      </c>
      <c r="O39" s="22">
        <v>7590176.6699999999</v>
      </c>
      <c r="P39" s="22">
        <v>0</v>
      </c>
      <c r="Q39" s="22">
        <v>0</v>
      </c>
      <c r="R39" s="22">
        <v>0</v>
      </c>
      <c r="S39" s="22">
        <v>0</v>
      </c>
      <c r="T39" s="22">
        <v>436028297.95999998</v>
      </c>
      <c r="U39" s="22">
        <v>0</v>
      </c>
      <c r="V39" s="22">
        <v>161748878.63999999</v>
      </c>
      <c r="W39" s="22">
        <v>26858459.34</v>
      </c>
      <c r="X39" s="22">
        <v>0</v>
      </c>
      <c r="Y39" s="22">
        <v>1861332.65</v>
      </c>
      <c r="Z39" s="22">
        <v>2893852.18</v>
      </c>
      <c r="AA39" s="22">
        <v>0</v>
      </c>
      <c r="AB39" s="22">
        <v>0</v>
      </c>
      <c r="AC39" s="22">
        <v>14873.77</v>
      </c>
      <c r="AD39" s="22">
        <v>139982.22</v>
      </c>
      <c r="AE39" s="22">
        <v>0</v>
      </c>
      <c r="AF39" s="22">
        <v>0</v>
      </c>
      <c r="AG39" s="22">
        <v>7132.7</v>
      </c>
      <c r="AH39" s="22">
        <v>209735.44</v>
      </c>
      <c r="AI39" s="22">
        <v>0</v>
      </c>
      <c r="AJ39" s="22">
        <v>23384.79</v>
      </c>
      <c r="AK39" s="22">
        <v>0</v>
      </c>
      <c r="AL39" s="22">
        <v>0</v>
      </c>
      <c r="AM39" s="22">
        <v>19334.400000000001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9230011.2899999991</v>
      </c>
      <c r="AU39" s="22">
        <v>264200.09000000003</v>
      </c>
      <c r="AV39" s="22">
        <v>0</v>
      </c>
      <c r="AW39" s="22">
        <v>0</v>
      </c>
      <c r="AX39" s="22">
        <v>268582.73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199001.27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1176481.8400000001</v>
      </c>
      <c r="BO39" s="22">
        <v>0</v>
      </c>
      <c r="BP39" s="22">
        <v>2708024.61</v>
      </c>
      <c r="BQ39" s="22">
        <v>1048016.39</v>
      </c>
      <c r="BR39" s="22">
        <v>1498958.63</v>
      </c>
      <c r="BS39" s="22">
        <v>1080586.3700000001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v>930182</v>
      </c>
      <c r="CJ39" s="22">
        <v>0</v>
      </c>
      <c r="CK39" s="22">
        <v>0</v>
      </c>
      <c r="CL39" s="23">
        <v>930182</v>
      </c>
      <c r="CM39" s="22">
        <v>0</v>
      </c>
      <c r="CN39" s="22">
        <v>930182</v>
      </c>
      <c r="CO39" s="23">
        <v>0</v>
      </c>
      <c r="CP39" s="22">
        <v>0</v>
      </c>
      <c r="CQ39" s="22">
        <v>0</v>
      </c>
      <c r="CR39" s="22">
        <v>403569.18</v>
      </c>
      <c r="CS39" s="22">
        <v>48842324.859999999</v>
      </c>
      <c r="CT39" s="22">
        <v>0</v>
      </c>
      <c r="CU39" s="22">
        <v>0</v>
      </c>
      <c r="CV39" s="22">
        <v>0</v>
      </c>
      <c r="CW39" s="22">
        <v>0</v>
      </c>
      <c r="CX39" s="22">
        <v>0</v>
      </c>
      <c r="CY39" s="22">
        <v>0</v>
      </c>
      <c r="CZ39" s="22">
        <v>0</v>
      </c>
      <c r="DA39" s="22">
        <v>0</v>
      </c>
      <c r="DB39" s="23">
        <v>0</v>
      </c>
      <c r="DC39" s="22">
        <v>0</v>
      </c>
      <c r="DD39" s="22">
        <v>0</v>
      </c>
      <c r="DE39" s="23">
        <v>0</v>
      </c>
      <c r="DF39" s="22">
        <v>0</v>
      </c>
      <c r="DG39" s="22">
        <v>0</v>
      </c>
      <c r="DH39" s="23">
        <v>0</v>
      </c>
      <c r="DI39" s="22">
        <v>0</v>
      </c>
      <c r="DJ39" s="22">
        <v>0</v>
      </c>
      <c r="DK39" s="22">
        <v>0</v>
      </c>
      <c r="DL39" s="22">
        <v>706014711.46000004</v>
      </c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12.75" customHeight="1" x14ac:dyDescent="0.2">
      <c r="A40" s="66" t="s">
        <v>211</v>
      </c>
      <c r="B40" s="21">
        <v>1046</v>
      </c>
      <c r="C40" s="67" t="s">
        <v>146</v>
      </c>
      <c r="D40" s="23">
        <v>75652.710000000006</v>
      </c>
      <c r="E40" s="22">
        <v>12417.46</v>
      </c>
      <c r="F40" s="22">
        <v>47840.44</v>
      </c>
      <c r="G40" s="22">
        <v>15394.81</v>
      </c>
      <c r="H40" s="22">
        <v>0</v>
      </c>
      <c r="I40" s="22">
        <v>27238.26</v>
      </c>
      <c r="J40" s="22">
        <v>0</v>
      </c>
      <c r="K40" s="22">
        <v>-103.47</v>
      </c>
      <c r="L40" s="22">
        <v>0</v>
      </c>
      <c r="M40" s="22">
        <v>0</v>
      </c>
      <c r="N40" s="22">
        <v>0</v>
      </c>
      <c r="O40" s="22">
        <v>7207938.75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708958.89</v>
      </c>
      <c r="W40" s="22">
        <v>17611544.34</v>
      </c>
      <c r="X40" s="22">
        <v>1039411.78</v>
      </c>
      <c r="Y40" s="22">
        <v>0</v>
      </c>
      <c r="Z40" s="22">
        <v>0</v>
      </c>
      <c r="AA40" s="22">
        <v>0</v>
      </c>
      <c r="AB40" s="22">
        <v>0</v>
      </c>
      <c r="AC40" s="22">
        <v>1284.52</v>
      </c>
      <c r="AD40" s="22">
        <v>2064.42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1129241.3899999999</v>
      </c>
      <c r="AU40" s="22">
        <v>32938.129999999997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875169.11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674270.51</v>
      </c>
      <c r="BO40" s="22">
        <v>0</v>
      </c>
      <c r="BP40" s="22">
        <v>799.72</v>
      </c>
      <c r="BQ40" s="22">
        <v>0</v>
      </c>
      <c r="BR40" s="22">
        <v>94886.28</v>
      </c>
      <c r="BS40" s="22">
        <v>4033.96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v>0</v>
      </c>
      <c r="CJ40" s="22">
        <v>0</v>
      </c>
      <c r="CK40" s="22">
        <v>0</v>
      </c>
      <c r="CL40" s="23">
        <v>0</v>
      </c>
      <c r="CM40" s="22">
        <v>0</v>
      </c>
      <c r="CN40" s="22">
        <v>0</v>
      </c>
      <c r="CO40" s="23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3">
        <v>0</v>
      </c>
      <c r="DC40" s="22">
        <v>0</v>
      </c>
      <c r="DD40" s="22">
        <v>0</v>
      </c>
      <c r="DE40" s="23">
        <v>0</v>
      </c>
      <c r="DF40" s="22">
        <v>0</v>
      </c>
      <c r="DG40" s="22">
        <v>0</v>
      </c>
      <c r="DH40" s="23">
        <v>0</v>
      </c>
      <c r="DI40" s="22">
        <v>0</v>
      </c>
      <c r="DJ40" s="22">
        <v>0</v>
      </c>
      <c r="DK40" s="22">
        <v>0</v>
      </c>
      <c r="DL40" s="22">
        <v>29485329.300000004</v>
      </c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</row>
    <row r="41" spans="1:225" ht="12.75" customHeight="1" x14ac:dyDescent="0.2">
      <c r="A41" s="66" t="s">
        <v>213</v>
      </c>
      <c r="B41" s="21">
        <v>1047</v>
      </c>
      <c r="C41" s="67" t="s">
        <v>146</v>
      </c>
      <c r="D41" s="23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v>0</v>
      </c>
      <c r="CJ41" s="22">
        <v>0</v>
      </c>
      <c r="CK41" s="22">
        <v>0</v>
      </c>
      <c r="CL41" s="23">
        <v>0</v>
      </c>
      <c r="CM41" s="22">
        <v>0</v>
      </c>
      <c r="CN41" s="22">
        <v>0</v>
      </c>
      <c r="CO41" s="23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3">
        <v>0</v>
      </c>
      <c r="DC41" s="22">
        <v>0</v>
      </c>
      <c r="DD41" s="22">
        <v>0</v>
      </c>
      <c r="DE41" s="23">
        <v>0</v>
      </c>
      <c r="DF41" s="22">
        <v>0</v>
      </c>
      <c r="DG41" s="22">
        <v>0</v>
      </c>
      <c r="DH41" s="23">
        <v>0</v>
      </c>
      <c r="DI41" s="22">
        <v>0</v>
      </c>
      <c r="DJ41" s="22">
        <v>0</v>
      </c>
      <c r="DK41" s="22">
        <v>0</v>
      </c>
      <c r="DL41" s="22">
        <v>0</v>
      </c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25" ht="12.75" customHeight="1" x14ac:dyDescent="0.2">
      <c r="A42" s="66" t="s">
        <v>215</v>
      </c>
      <c r="B42" s="21">
        <v>1048</v>
      </c>
      <c r="C42" s="67" t="s">
        <v>146</v>
      </c>
      <c r="D42" s="23">
        <v>2801007.83</v>
      </c>
      <c r="E42" s="22">
        <v>2757824.11</v>
      </c>
      <c r="F42" s="22">
        <v>33814.22</v>
      </c>
      <c r="G42" s="22">
        <v>9369.5</v>
      </c>
      <c r="H42" s="22">
        <v>0</v>
      </c>
      <c r="I42" s="22">
        <v>181369.60000000001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39833.75</v>
      </c>
      <c r="P42" s="22">
        <v>0</v>
      </c>
      <c r="Q42" s="22">
        <v>0</v>
      </c>
      <c r="R42" s="22">
        <v>0</v>
      </c>
      <c r="S42" s="22">
        <v>0</v>
      </c>
      <c r="T42" s="22">
        <v>5834281.3500000043</v>
      </c>
      <c r="U42" s="22">
        <v>0</v>
      </c>
      <c r="V42" s="22">
        <v>1042816.1300000002</v>
      </c>
      <c r="W42" s="22">
        <v>6005686.5100000054</v>
      </c>
      <c r="X42" s="22">
        <v>0</v>
      </c>
      <c r="Y42" s="22">
        <v>3525</v>
      </c>
      <c r="Z42" s="22">
        <v>15325</v>
      </c>
      <c r="AA42" s="22">
        <v>0</v>
      </c>
      <c r="AB42" s="22">
        <v>0</v>
      </c>
      <c r="AC42" s="22">
        <v>3700.7400000000002</v>
      </c>
      <c r="AD42" s="22">
        <v>751.58999999999992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700</v>
      </c>
      <c r="AQ42" s="22">
        <v>0</v>
      </c>
      <c r="AR42" s="22">
        <v>0</v>
      </c>
      <c r="AS42" s="22">
        <v>0</v>
      </c>
      <c r="AT42" s="22">
        <v>1743584.4599999981</v>
      </c>
      <c r="AU42" s="22">
        <v>75308.069999999978</v>
      </c>
      <c r="AV42" s="22">
        <v>23649.850000000006</v>
      </c>
      <c r="AW42" s="22">
        <v>0</v>
      </c>
      <c r="AX42" s="22">
        <v>871.38999999999987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269372.7600000003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19970.089999999997</v>
      </c>
      <c r="BM42" s="22">
        <v>0</v>
      </c>
      <c r="BN42" s="22">
        <v>39857.1</v>
      </c>
      <c r="BO42" s="22">
        <v>0</v>
      </c>
      <c r="BP42" s="22">
        <v>10676.88</v>
      </c>
      <c r="BQ42" s="22">
        <v>0</v>
      </c>
      <c r="BR42" s="22">
        <v>0</v>
      </c>
      <c r="BS42" s="22">
        <v>8133.46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85068.74000000002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v>0</v>
      </c>
      <c r="CJ42" s="22">
        <v>0</v>
      </c>
      <c r="CK42" s="22">
        <v>0</v>
      </c>
      <c r="CL42" s="23">
        <v>0</v>
      </c>
      <c r="CM42" s="22">
        <v>0</v>
      </c>
      <c r="CN42" s="22">
        <v>0</v>
      </c>
      <c r="CO42" s="23">
        <v>0</v>
      </c>
      <c r="CP42" s="22">
        <v>0</v>
      </c>
      <c r="CQ42" s="22">
        <v>0</v>
      </c>
      <c r="CR42" s="22">
        <v>0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3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3">
        <v>0</v>
      </c>
      <c r="DI42" s="22">
        <v>0</v>
      </c>
      <c r="DJ42" s="22">
        <v>0</v>
      </c>
      <c r="DK42" s="22">
        <v>0</v>
      </c>
      <c r="DL42" s="22">
        <v>18205490.300000012</v>
      </c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</row>
    <row r="43" spans="1:225" ht="14.1" customHeight="1" x14ac:dyDescent="0.2">
      <c r="A43" s="66" t="s">
        <v>217</v>
      </c>
      <c r="B43" s="21">
        <v>1049</v>
      </c>
      <c r="C43" s="67" t="s">
        <v>146</v>
      </c>
      <c r="D43" s="23">
        <v>72576.729999999967</v>
      </c>
      <c r="E43" s="22">
        <v>66277.459999999963</v>
      </c>
      <c r="F43" s="22">
        <v>0</v>
      </c>
      <c r="G43" s="22">
        <v>6299.2700000000013</v>
      </c>
      <c r="H43" s="22">
        <v>0</v>
      </c>
      <c r="I43" s="22">
        <v>487535.34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12605076.249999976</v>
      </c>
      <c r="U43" s="22">
        <v>0</v>
      </c>
      <c r="V43" s="22">
        <v>3048583.1799999983</v>
      </c>
      <c r="W43" s="22">
        <v>23243101.87999998</v>
      </c>
      <c r="X43" s="22">
        <v>0</v>
      </c>
      <c r="Y43" s="22">
        <v>495</v>
      </c>
      <c r="Z43" s="22">
        <v>357.35999999999996</v>
      </c>
      <c r="AA43" s="22">
        <v>0</v>
      </c>
      <c r="AB43" s="22">
        <v>0</v>
      </c>
      <c r="AC43" s="22">
        <v>5355.1999999999989</v>
      </c>
      <c r="AD43" s="22">
        <v>3935.7900000000004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141.80000000000001</v>
      </c>
      <c r="AQ43" s="22">
        <v>0</v>
      </c>
      <c r="AR43" s="22">
        <v>0</v>
      </c>
      <c r="AS43" s="22">
        <v>0</v>
      </c>
      <c r="AT43" s="22">
        <v>177214.54000000012</v>
      </c>
      <c r="AU43" s="22">
        <v>4972.6899999999996</v>
      </c>
      <c r="AV43" s="22">
        <v>5989.0799999999981</v>
      </c>
      <c r="AW43" s="22">
        <v>0</v>
      </c>
      <c r="AX43" s="22">
        <v>5013.5199999999986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89859.429999998873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182518.76</v>
      </c>
      <c r="BO43" s="22">
        <v>0</v>
      </c>
      <c r="BP43" s="22">
        <v>264.75</v>
      </c>
      <c r="BQ43" s="22">
        <v>0</v>
      </c>
      <c r="BR43" s="22">
        <v>0</v>
      </c>
      <c r="BS43" s="22">
        <v>4859.7899999999991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v>9428622.7500000019</v>
      </c>
      <c r="CJ43" s="22">
        <v>0</v>
      </c>
      <c r="CK43" s="22">
        <v>7191842.7400000012</v>
      </c>
      <c r="CL43" s="23">
        <v>2236780.0100000002</v>
      </c>
      <c r="CM43" s="22">
        <v>126347.76000000004</v>
      </c>
      <c r="CN43" s="22">
        <v>2110432.25</v>
      </c>
      <c r="CO43" s="23">
        <v>0</v>
      </c>
      <c r="CP43" s="22">
        <v>0</v>
      </c>
      <c r="CQ43" s="22">
        <v>0</v>
      </c>
      <c r="CR43" s="22">
        <v>205.55999999999904</v>
      </c>
      <c r="CS43" s="22">
        <v>0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0</v>
      </c>
      <c r="CZ43" s="22">
        <v>0</v>
      </c>
      <c r="DA43" s="22">
        <v>0</v>
      </c>
      <c r="DB43" s="23">
        <v>0</v>
      </c>
      <c r="DC43" s="22">
        <v>0</v>
      </c>
      <c r="DD43" s="22">
        <v>0</v>
      </c>
      <c r="DE43" s="23">
        <v>0</v>
      </c>
      <c r="DF43" s="22">
        <v>0</v>
      </c>
      <c r="DG43" s="22">
        <v>0</v>
      </c>
      <c r="DH43" s="23">
        <v>0</v>
      </c>
      <c r="DI43" s="22">
        <v>0</v>
      </c>
      <c r="DJ43" s="22">
        <v>0</v>
      </c>
      <c r="DK43" s="22">
        <v>0</v>
      </c>
      <c r="DL43" s="22">
        <v>49366679.399999946</v>
      </c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</row>
    <row r="44" spans="1:225" ht="14.1" customHeight="1" x14ac:dyDescent="0.2">
      <c r="A44" s="66" t="s">
        <v>219</v>
      </c>
      <c r="B44" s="21">
        <v>1050</v>
      </c>
      <c r="C44" s="67" t="s">
        <v>146</v>
      </c>
      <c r="D44" s="23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v>0</v>
      </c>
      <c r="CJ44" s="22">
        <v>0</v>
      </c>
      <c r="CK44" s="22">
        <v>0</v>
      </c>
      <c r="CL44" s="23">
        <v>0</v>
      </c>
      <c r="CM44" s="22">
        <v>0</v>
      </c>
      <c r="CN44" s="22">
        <v>0</v>
      </c>
      <c r="CO44" s="23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3">
        <v>0</v>
      </c>
      <c r="DC44" s="22">
        <v>0</v>
      </c>
      <c r="DD44" s="22">
        <v>0</v>
      </c>
      <c r="DE44" s="23">
        <v>0</v>
      </c>
      <c r="DF44" s="22">
        <v>0</v>
      </c>
      <c r="DG44" s="22">
        <v>0</v>
      </c>
      <c r="DH44" s="23">
        <v>0</v>
      </c>
      <c r="DI44" s="22">
        <v>0</v>
      </c>
      <c r="DJ44" s="22">
        <v>0</v>
      </c>
      <c r="DK44" s="22">
        <v>0</v>
      </c>
      <c r="DL44" s="22">
        <v>0</v>
      </c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25" ht="12.75" customHeight="1" x14ac:dyDescent="0.2">
      <c r="A45" s="66" t="s">
        <v>221</v>
      </c>
      <c r="B45" s="21">
        <v>1051</v>
      </c>
      <c r="C45" s="67" t="s">
        <v>146</v>
      </c>
      <c r="D45" s="23">
        <v>10436033.59</v>
      </c>
      <c r="E45" s="22">
        <v>130802.34</v>
      </c>
      <c r="F45" s="22">
        <v>4012017.1999999997</v>
      </c>
      <c r="G45" s="22">
        <v>6293214.0500000007</v>
      </c>
      <c r="H45" s="22">
        <v>33676.229999999996</v>
      </c>
      <c r="I45" s="22">
        <v>3011</v>
      </c>
      <c r="J45" s="22">
        <v>0</v>
      </c>
      <c r="K45" s="22">
        <v>2501181.7000000002</v>
      </c>
      <c r="L45" s="22">
        <v>0</v>
      </c>
      <c r="M45" s="22">
        <v>0</v>
      </c>
      <c r="N45" s="22">
        <v>0</v>
      </c>
      <c r="O45" s="22">
        <v>16477900.079999998</v>
      </c>
      <c r="P45" s="22">
        <v>0</v>
      </c>
      <c r="Q45" s="22">
        <v>2792876.46</v>
      </c>
      <c r="R45" s="22">
        <v>0</v>
      </c>
      <c r="S45" s="22">
        <v>0</v>
      </c>
      <c r="T45" s="22">
        <v>0</v>
      </c>
      <c r="U45" s="22">
        <v>0</v>
      </c>
      <c r="V45" s="22">
        <v>28355</v>
      </c>
      <c r="W45" s="22">
        <v>1005189.3699999999</v>
      </c>
      <c r="X45" s="22">
        <v>18733.52</v>
      </c>
      <c r="Y45" s="22">
        <v>1513408.36</v>
      </c>
      <c r="Z45" s="22">
        <v>6487139.919999999</v>
      </c>
      <c r="AA45" s="22">
        <v>0</v>
      </c>
      <c r="AB45" s="22">
        <v>0</v>
      </c>
      <c r="AC45" s="22">
        <v>21639.730000000003</v>
      </c>
      <c r="AD45" s="22">
        <v>1020160.3</v>
      </c>
      <c r="AE45" s="22">
        <v>0</v>
      </c>
      <c r="AF45" s="22">
        <v>15759.079999999998</v>
      </c>
      <c r="AG45" s="22">
        <v>13824015.16</v>
      </c>
      <c r="AH45" s="22">
        <v>0</v>
      </c>
      <c r="AI45" s="22">
        <v>2960374.14</v>
      </c>
      <c r="AJ45" s="22">
        <v>0</v>
      </c>
      <c r="AK45" s="22">
        <v>0</v>
      </c>
      <c r="AL45" s="22">
        <v>0</v>
      </c>
      <c r="AM45" s="22">
        <v>1960538.5699999998</v>
      </c>
      <c r="AN45" s="22">
        <v>0</v>
      </c>
      <c r="AO45" s="22">
        <v>0</v>
      </c>
      <c r="AP45" s="22">
        <v>91360.84</v>
      </c>
      <c r="AQ45" s="22">
        <v>0</v>
      </c>
      <c r="AR45" s="22">
        <v>0</v>
      </c>
      <c r="AS45" s="22">
        <v>0</v>
      </c>
      <c r="AT45" s="22">
        <v>19937851.720000003</v>
      </c>
      <c r="AU45" s="22">
        <v>4331314.169999999</v>
      </c>
      <c r="AV45" s="22">
        <v>130705.2</v>
      </c>
      <c r="AW45" s="22">
        <v>0</v>
      </c>
      <c r="AX45" s="22">
        <v>136951.03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1503076.8699999999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9.36</v>
      </c>
      <c r="BM45" s="22">
        <v>0</v>
      </c>
      <c r="BN45" s="22">
        <v>343604.29000000004</v>
      </c>
      <c r="BO45" s="22">
        <v>0</v>
      </c>
      <c r="BP45" s="22">
        <v>2339074.48</v>
      </c>
      <c r="BQ45" s="22">
        <v>0</v>
      </c>
      <c r="BR45" s="22">
        <v>9585236.3800000008</v>
      </c>
      <c r="BS45" s="22">
        <v>71955.59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v>4552607.5600000005</v>
      </c>
      <c r="CJ45" s="22">
        <v>0</v>
      </c>
      <c r="CK45" s="22">
        <v>4552607.5600000005</v>
      </c>
      <c r="CL45" s="23">
        <v>0</v>
      </c>
      <c r="CM45" s="22">
        <v>0</v>
      </c>
      <c r="CN45" s="22">
        <v>0</v>
      </c>
      <c r="CO45" s="23">
        <v>0</v>
      </c>
      <c r="CP45" s="22">
        <v>0</v>
      </c>
      <c r="CQ45" s="22">
        <v>0</v>
      </c>
      <c r="CR45" s="22">
        <v>1650975.45</v>
      </c>
      <c r="CS45" s="22">
        <v>0</v>
      </c>
      <c r="CT45" s="22">
        <v>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0</v>
      </c>
      <c r="DB45" s="23">
        <v>0</v>
      </c>
      <c r="DC45" s="22">
        <v>0</v>
      </c>
      <c r="DD45" s="22">
        <v>0</v>
      </c>
      <c r="DE45" s="23">
        <v>0</v>
      </c>
      <c r="DF45" s="22">
        <v>0</v>
      </c>
      <c r="DG45" s="22">
        <v>0</v>
      </c>
      <c r="DH45" s="23">
        <v>0</v>
      </c>
      <c r="DI45" s="22">
        <v>0</v>
      </c>
      <c r="DJ45" s="22">
        <v>0</v>
      </c>
      <c r="DK45" s="22">
        <v>0</v>
      </c>
      <c r="DL45" s="22">
        <v>105774715.15000004</v>
      </c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25" ht="12.75" customHeight="1" x14ac:dyDescent="0.2">
      <c r="A46" s="66" t="s">
        <v>223</v>
      </c>
      <c r="B46" s="21">
        <v>1052</v>
      </c>
      <c r="C46" s="67" t="s">
        <v>146</v>
      </c>
      <c r="D46" s="23">
        <v>6092.83</v>
      </c>
      <c r="E46" s="22">
        <v>4740.32</v>
      </c>
      <c r="F46" s="22">
        <v>0</v>
      </c>
      <c r="G46" s="22">
        <v>1352.5100000000004</v>
      </c>
      <c r="H46" s="22">
        <v>0.44</v>
      </c>
      <c r="I46" s="22">
        <v>55364.030000000013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252701.37000000005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464642.83000000019</v>
      </c>
      <c r="W46" s="22">
        <v>2387922.4500000011</v>
      </c>
      <c r="X46" s="22">
        <v>0</v>
      </c>
      <c r="Y46" s="22">
        <v>44406.720000000001</v>
      </c>
      <c r="Z46" s="22">
        <v>544.46</v>
      </c>
      <c r="AA46" s="22">
        <v>0</v>
      </c>
      <c r="AB46" s="22">
        <v>0</v>
      </c>
      <c r="AC46" s="22">
        <v>253.14</v>
      </c>
      <c r="AD46" s="22">
        <v>15.11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912382.81000000285</v>
      </c>
      <c r="AU46" s="22">
        <v>17654.720000000019</v>
      </c>
      <c r="AV46" s="22">
        <v>83.199999999999989</v>
      </c>
      <c r="AW46" s="22">
        <v>0</v>
      </c>
      <c r="AX46" s="22">
        <v>41.599999999999994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38245.35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15682.25</v>
      </c>
      <c r="BO46" s="22">
        <v>0</v>
      </c>
      <c r="BP46" s="22">
        <v>151657.34</v>
      </c>
      <c r="BQ46" s="22">
        <v>0</v>
      </c>
      <c r="BR46" s="22">
        <v>22220.640000000003</v>
      </c>
      <c r="BS46" s="22">
        <v>235.36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v>32068.2</v>
      </c>
      <c r="CJ46" s="22">
        <v>0</v>
      </c>
      <c r="CK46" s="22">
        <v>30068.2</v>
      </c>
      <c r="CL46" s="23">
        <v>2000</v>
      </c>
      <c r="CM46" s="22">
        <v>2000</v>
      </c>
      <c r="CN46" s="22">
        <v>0</v>
      </c>
      <c r="CO46" s="23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  <c r="CZ46" s="22">
        <v>0</v>
      </c>
      <c r="DA46" s="22">
        <v>0</v>
      </c>
      <c r="DB46" s="23">
        <v>0</v>
      </c>
      <c r="DC46" s="22">
        <v>0</v>
      </c>
      <c r="DD46" s="22">
        <v>0</v>
      </c>
      <c r="DE46" s="23">
        <v>0</v>
      </c>
      <c r="DF46" s="22">
        <v>0</v>
      </c>
      <c r="DG46" s="22">
        <v>0</v>
      </c>
      <c r="DH46" s="23">
        <v>0</v>
      </c>
      <c r="DI46" s="22">
        <v>0</v>
      </c>
      <c r="DJ46" s="22">
        <v>0</v>
      </c>
      <c r="DK46" s="22">
        <v>0</v>
      </c>
      <c r="DL46" s="22">
        <v>4402214.8500000043</v>
      </c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25" ht="12.75" customHeight="1" x14ac:dyDescent="0.2">
      <c r="A47" s="66" t="s">
        <v>225</v>
      </c>
      <c r="B47" s="21">
        <v>1053</v>
      </c>
      <c r="C47" s="67" t="s">
        <v>146</v>
      </c>
      <c r="D47" s="23">
        <v>535519.68999999994</v>
      </c>
      <c r="E47" s="22">
        <v>535519.68999999994</v>
      </c>
      <c r="F47" s="22">
        <v>0</v>
      </c>
      <c r="G47" s="22">
        <v>0</v>
      </c>
      <c r="H47" s="22">
        <v>0</v>
      </c>
      <c r="I47" s="22">
        <v>1097354.23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236404028.86000013</v>
      </c>
      <c r="U47" s="22">
        <v>0</v>
      </c>
      <c r="V47" s="22">
        <v>75238517.25</v>
      </c>
      <c r="W47" s="22">
        <v>80177356.699999928</v>
      </c>
      <c r="X47" s="22">
        <v>0</v>
      </c>
      <c r="Y47" s="22">
        <v>0</v>
      </c>
      <c r="Z47" s="22">
        <v>67644.680000000168</v>
      </c>
      <c r="AA47" s="22">
        <v>0</v>
      </c>
      <c r="AB47" s="22">
        <v>0</v>
      </c>
      <c r="AC47" s="22">
        <v>5737.4400000000023</v>
      </c>
      <c r="AD47" s="22">
        <v>65514.760000000009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126665.609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2323239.8599999994</v>
      </c>
      <c r="AU47" s="22">
        <v>29826.839999999997</v>
      </c>
      <c r="AV47" s="22">
        <v>89434.150000000023</v>
      </c>
      <c r="AW47" s="22">
        <v>0</v>
      </c>
      <c r="AX47" s="22">
        <v>30041.100000000006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5080499.3500000015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29826.839999999997</v>
      </c>
      <c r="BM47" s="22">
        <v>0</v>
      </c>
      <c r="BN47" s="22">
        <v>4940547.1499999985</v>
      </c>
      <c r="BO47" s="22">
        <v>0</v>
      </c>
      <c r="BP47" s="22">
        <v>0</v>
      </c>
      <c r="BQ47" s="22">
        <v>0</v>
      </c>
      <c r="BR47" s="22">
        <v>0</v>
      </c>
      <c r="BS47" s="22">
        <v>313.42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v>44628044.470000006</v>
      </c>
      <c r="CJ47" s="22">
        <v>0</v>
      </c>
      <c r="CK47" s="22">
        <v>870947.13000000082</v>
      </c>
      <c r="CL47" s="23">
        <v>43757097.340000004</v>
      </c>
      <c r="CM47" s="22">
        <v>14331262.899999999</v>
      </c>
      <c r="CN47" s="22">
        <v>29425834.440000005</v>
      </c>
      <c r="CO47" s="23">
        <v>0</v>
      </c>
      <c r="CP47" s="22">
        <v>0</v>
      </c>
      <c r="CQ47" s="22">
        <v>0</v>
      </c>
      <c r="CR47" s="22">
        <v>6254835.2500000019</v>
      </c>
      <c r="CS47" s="22">
        <v>0</v>
      </c>
      <c r="CT47" s="22">
        <v>-5778.2099999999991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3">
        <v>0</v>
      </c>
      <c r="DC47" s="22">
        <v>0</v>
      </c>
      <c r="DD47" s="22">
        <v>0</v>
      </c>
      <c r="DE47" s="23">
        <v>0</v>
      </c>
      <c r="DF47" s="22">
        <v>0</v>
      </c>
      <c r="DG47" s="22">
        <v>0</v>
      </c>
      <c r="DH47" s="23">
        <v>0</v>
      </c>
      <c r="DI47" s="22">
        <v>0</v>
      </c>
      <c r="DJ47" s="22">
        <v>0</v>
      </c>
      <c r="DK47" s="22">
        <v>0</v>
      </c>
      <c r="DL47" s="22">
        <v>457119169.43900007</v>
      </c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25" ht="12.75" customHeight="1" x14ac:dyDescent="0.2">
      <c r="A48" s="66" t="s">
        <v>227</v>
      </c>
      <c r="B48" s="21">
        <v>1054</v>
      </c>
      <c r="C48" s="67" t="s">
        <v>146</v>
      </c>
      <c r="D48" s="23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v>0</v>
      </c>
      <c r="CJ48" s="22">
        <v>0</v>
      </c>
      <c r="CK48" s="22">
        <v>0</v>
      </c>
      <c r="CL48" s="23">
        <v>0</v>
      </c>
      <c r="CM48" s="22">
        <v>0</v>
      </c>
      <c r="CN48" s="22">
        <v>0</v>
      </c>
      <c r="CO48" s="23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3">
        <v>0</v>
      </c>
      <c r="DC48" s="22">
        <v>0</v>
      </c>
      <c r="DD48" s="22">
        <v>0</v>
      </c>
      <c r="DE48" s="23">
        <v>0</v>
      </c>
      <c r="DF48" s="22">
        <v>0</v>
      </c>
      <c r="DG48" s="22">
        <v>0</v>
      </c>
      <c r="DH48" s="23">
        <v>0</v>
      </c>
      <c r="DI48" s="22">
        <v>0</v>
      </c>
      <c r="DJ48" s="22">
        <v>0</v>
      </c>
      <c r="DK48" s="22">
        <v>0</v>
      </c>
      <c r="DL48" s="22">
        <v>0</v>
      </c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ht="12.75" customHeight="1" x14ac:dyDescent="0.2">
      <c r="A49" s="66" t="s">
        <v>229</v>
      </c>
      <c r="B49" s="21">
        <v>1055</v>
      </c>
      <c r="C49" s="67" t="s">
        <v>146</v>
      </c>
      <c r="D49" s="23">
        <v>432977.27</v>
      </c>
      <c r="E49" s="22">
        <v>32630.89</v>
      </c>
      <c r="F49" s="22">
        <v>395242.7</v>
      </c>
      <c r="G49" s="22">
        <v>5103.68</v>
      </c>
      <c r="H49" s="22">
        <v>2878.26</v>
      </c>
      <c r="I49" s="22">
        <v>13162.88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1001113.9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580661.62</v>
      </c>
      <c r="W49" s="22">
        <v>27512.559999993398</v>
      </c>
      <c r="X49" s="22">
        <v>0</v>
      </c>
      <c r="Y49" s="22">
        <v>823907.58</v>
      </c>
      <c r="Z49" s="22">
        <v>105586.31</v>
      </c>
      <c r="AA49" s="22">
        <v>625.01</v>
      </c>
      <c r="AB49" s="22">
        <v>1529.96</v>
      </c>
      <c r="AC49" s="22">
        <v>12330.3</v>
      </c>
      <c r="AD49" s="22">
        <v>67440.639999999999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35500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6072899.5800000001</v>
      </c>
      <c r="AU49" s="22">
        <v>72484.58</v>
      </c>
      <c r="AV49" s="22">
        <v>211772.75</v>
      </c>
      <c r="AW49" s="22">
        <v>0</v>
      </c>
      <c r="AX49" s="22">
        <v>71134.320000000007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-26939.31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454299.67</v>
      </c>
      <c r="BO49" s="22">
        <v>0</v>
      </c>
      <c r="BP49" s="22">
        <v>220149.58</v>
      </c>
      <c r="BQ49" s="22">
        <v>0</v>
      </c>
      <c r="BR49" s="22">
        <v>12024.12</v>
      </c>
      <c r="BS49" s="22">
        <v>348710.40000000002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627.20000000000005</v>
      </c>
      <c r="CI49" s="23">
        <v>69240262.920003191</v>
      </c>
      <c r="CJ49" s="22">
        <v>100515.18</v>
      </c>
      <c r="CK49" s="22">
        <v>0</v>
      </c>
      <c r="CL49" s="23">
        <v>67573709.590003192</v>
      </c>
      <c r="CM49" s="22">
        <v>4162.1099999996004</v>
      </c>
      <c r="CN49" s="22">
        <v>67569547.480003193</v>
      </c>
      <c r="CO49" s="23">
        <v>1566038.1499999899</v>
      </c>
      <c r="CP49" s="22">
        <v>0</v>
      </c>
      <c r="CQ49" s="22">
        <v>1566038.1499999899</v>
      </c>
      <c r="CR49" s="22">
        <v>12133.95</v>
      </c>
      <c r="CS49" s="22">
        <v>0</v>
      </c>
      <c r="CT49" s="22">
        <v>0</v>
      </c>
      <c r="CU49" s="22">
        <v>0</v>
      </c>
      <c r="CV49" s="22">
        <v>0</v>
      </c>
      <c r="CW49" s="22">
        <v>0</v>
      </c>
      <c r="CX49" s="22">
        <v>0</v>
      </c>
      <c r="CY49" s="22">
        <v>0</v>
      </c>
      <c r="CZ49" s="22">
        <v>0</v>
      </c>
      <c r="DA49" s="22">
        <v>0</v>
      </c>
      <c r="DB49" s="23">
        <v>0</v>
      </c>
      <c r="DC49" s="22">
        <v>0</v>
      </c>
      <c r="DD49" s="22">
        <v>0</v>
      </c>
      <c r="DE49" s="23">
        <v>0</v>
      </c>
      <c r="DF49" s="22">
        <v>0</v>
      </c>
      <c r="DG49" s="22">
        <v>0</v>
      </c>
      <c r="DH49" s="23">
        <v>0</v>
      </c>
      <c r="DI49" s="22">
        <v>0</v>
      </c>
      <c r="DJ49" s="22">
        <v>0</v>
      </c>
      <c r="DK49" s="22">
        <v>0</v>
      </c>
      <c r="DL49" s="22">
        <v>79794786.050003126</v>
      </c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 ht="12.75" customHeight="1" x14ac:dyDescent="0.2">
      <c r="A50" s="66" t="s">
        <v>231</v>
      </c>
      <c r="B50" s="21">
        <v>1056</v>
      </c>
      <c r="C50" s="67" t="s">
        <v>146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v>0</v>
      </c>
      <c r="CJ50" s="22">
        <v>0</v>
      </c>
      <c r="CK50" s="22">
        <v>0</v>
      </c>
      <c r="CL50" s="23">
        <v>0</v>
      </c>
      <c r="CM50" s="22">
        <v>0</v>
      </c>
      <c r="CN50" s="22">
        <v>0</v>
      </c>
      <c r="CO50" s="23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3">
        <v>0</v>
      </c>
      <c r="DC50" s="22">
        <v>0</v>
      </c>
      <c r="DD50" s="22">
        <v>0</v>
      </c>
      <c r="DE50" s="23">
        <v>0</v>
      </c>
      <c r="DF50" s="22">
        <v>0</v>
      </c>
      <c r="DG50" s="22">
        <v>0</v>
      </c>
      <c r="DH50" s="23">
        <v>0</v>
      </c>
      <c r="DI50" s="22">
        <v>0</v>
      </c>
      <c r="DJ50" s="22">
        <v>0</v>
      </c>
      <c r="DK50" s="22">
        <v>0</v>
      </c>
      <c r="DL50" s="22">
        <v>0</v>
      </c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 ht="12.75" customHeight="1" x14ac:dyDescent="0.2">
      <c r="A51" s="66" t="s">
        <v>233</v>
      </c>
      <c r="B51" s="21">
        <v>1057</v>
      </c>
      <c r="C51" s="67" t="s">
        <v>146</v>
      </c>
      <c r="D51" s="23">
        <v>0</v>
      </c>
      <c r="E51" s="22">
        <v>0</v>
      </c>
      <c r="F51" s="22">
        <v>0</v>
      </c>
      <c r="G51" s="22">
        <v>0</v>
      </c>
      <c r="H51" s="22">
        <v>0</v>
      </c>
      <c r="I51" s="22">
        <v>13476.800000000001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5663.6900000000005</v>
      </c>
      <c r="W51" s="22">
        <v>103183.88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112.2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24.6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v>0</v>
      </c>
      <c r="CJ51" s="22">
        <v>0</v>
      </c>
      <c r="CK51" s="22">
        <v>0</v>
      </c>
      <c r="CL51" s="23">
        <v>0</v>
      </c>
      <c r="CM51" s="22">
        <v>0</v>
      </c>
      <c r="CN51" s="22">
        <v>0</v>
      </c>
      <c r="CO51" s="23">
        <v>0</v>
      </c>
      <c r="CP51" s="22">
        <v>0</v>
      </c>
      <c r="CQ51" s="22">
        <v>0</v>
      </c>
      <c r="CR51" s="22">
        <v>0</v>
      </c>
      <c r="CS51" s="22">
        <v>0</v>
      </c>
      <c r="CT51" s="22">
        <v>0</v>
      </c>
      <c r="CU51" s="22">
        <v>0</v>
      </c>
      <c r="CV51" s="22">
        <v>0</v>
      </c>
      <c r="CW51" s="22">
        <v>0</v>
      </c>
      <c r="CX51" s="22">
        <v>0</v>
      </c>
      <c r="CY51" s="22">
        <v>0</v>
      </c>
      <c r="CZ51" s="22">
        <v>0</v>
      </c>
      <c r="DA51" s="22">
        <v>0</v>
      </c>
      <c r="DB51" s="23">
        <v>0</v>
      </c>
      <c r="DC51" s="22">
        <v>0</v>
      </c>
      <c r="DD51" s="22">
        <v>0</v>
      </c>
      <c r="DE51" s="23">
        <v>0</v>
      </c>
      <c r="DF51" s="22">
        <v>0</v>
      </c>
      <c r="DG51" s="22">
        <v>0</v>
      </c>
      <c r="DH51" s="23">
        <v>0</v>
      </c>
      <c r="DI51" s="22">
        <v>0</v>
      </c>
      <c r="DJ51" s="22">
        <v>0</v>
      </c>
      <c r="DK51" s="22">
        <v>0</v>
      </c>
      <c r="DL51" s="22">
        <v>122461.17000000001</v>
      </c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 ht="12.75" customHeight="1" x14ac:dyDescent="0.2">
      <c r="A52" s="66" t="s">
        <v>235</v>
      </c>
      <c r="B52" s="21">
        <v>1058</v>
      </c>
      <c r="C52" s="67" t="s">
        <v>146</v>
      </c>
      <c r="D52" s="23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2077690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4207</v>
      </c>
      <c r="Z52" s="22">
        <v>2794505</v>
      </c>
      <c r="AA52" s="22">
        <v>0</v>
      </c>
      <c r="AB52" s="22">
        <v>0</v>
      </c>
      <c r="AC52" s="22">
        <v>0</v>
      </c>
      <c r="AD52" s="22">
        <v>4198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4198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635324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439769</v>
      </c>
      <c r="BO52" s="22">
        <v>0</v>
      </c>
      <c r="BP52" s="22">
        <v>0</v>
      </c>
      <c r="BQ52" s="22">
        <v>0</v>
      </c>
      <c r="BR52" s="22">
        <v>0</v>
      </c>
      <c r="BS52" s="22">
        <v>1490966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v>882500</v>
      </c>
      <c r="CJ52" s="22">
        <v>0</v>
      </c>
      <c r="CK52" s="22">
        <v>0</v>
      </c>
      <c r="CL52" s="23">
        <v>882500</v>
      </c>
      <c r="CM52" s="22">
        <v>882500</v>
      </c>
      <c r="CN52" s="22">
        <v>0</v>
      </c>
      <c r="CO52" s="23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3">
        <v>0</v>
      </c>
      <c r="DC52" s="22">
        <v>0</v>
      </c>
      <c r="DD52" s="22">
        <v>0</v>
      </c>
      <c r="DE52" s="23">
        <v>0</v>
      </c>
      <c r="DF52" s="22">
        <v>0</v>
      </c>
      <c r="DG52" s="22">
        <v>0</v>
      </c>
      <c r="DH52" s="23">
        <v>0</v>
      </c>
      <c r="DI52" s="22">
        <v>0</v>
      </c>
      <c r="DJ52" s="22">
        <v>0</v>
      </c>
      <c r="DK52" s="22">
        <v>0</v>
      </c>
      <c r="DL52" s="22">
        <v>8333357</v>
      </c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 ht="12.75" customHeight="1" x14ac:dyDescent="0.2">
      <c r="A53" s="66" t="s">
        <v>237</v>
      </c>
      <c r="B53" s="21">
        <v>1059</v>
      </c>
      <c r="C53" s="67" t="s">
        <v>146</v>
      </c>
      <c r="D53" s="23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v>0</v>
      </c>
      <c r="CJ53" s="22">
        <v>0</v>
      </c>
      <c r="CK53" s="22">
        <v>0</v>
      </c>
      <c r="CL53" s="23">
        <v>0</v>
      </c>
      <c r="CM53" s="22">
        <v>0</v>
      </c>
      <c r="CN53" s="22">
        <v>0</v>
      </c>
      <c r="CO53" s="23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3">
        <v>0</v>
      </c>
      <c r="DC53" s="22">
        <v>0</v>
      </c>
      <c r="DD53" s="22">
        <v>0</v>
      </c>
      <c r="DE53" s="23">
        <v>0</v>
      </c>
      <c r="DF53" s="22">
        <v>0</v>
      </c>
      <c r="DG53" s="22">
        <v>0</v>
      </c>
      <c r="DH53" s="23">
        <v>0</v>
      </c>
      <c r="DI53" s="22">
        <v>0</v>
      </c>
      <c r="DJ53" s="22">
        <v>0</v>
      </c>
      <c r="DK53" s="22">
        <v>0</v>
      </c>
      <c r="DL53" s="22">
        <v>0</v>
      </c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 ht="12.75" customHeight="1" x14ac:dyDescent="0.2">
      <c r="A54" s="66" t="s">
        <v>239</v>
      </c>
      <c r="B54" s="21">
        <v>1060</v>
      </c>
      <c r="C54" s="67" t="s">
        <v>146</v>
      </c>
      <c r="D54" s="23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v>0</v>
      </c>
      <c r="CJ54" s="22">
        <v>0</v>
      </c>
      <c r="CK54" s="22">
        <v>0</v>
      </c>
      <c r="CL54" s="23">
        <v>0</v>
      </c>
      <c r="CM54" s="22">
        <v>0</v>
      </c>
      <c r="CN54" s="22">
        <v>0</v>
      </c>
      <c r="CO54" s="23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3">
        <v>0</v>
      </c>
      <c r="DC54" s="22">
        <v>0</v>
      </c>
      <c r="DD54" s="22">
        <v>0</v>
      </c>
      <c r="DE54" s="23">
        <v>0</v>
      </c>
      <c r="DF54" s="22">
        <v>0</v>
      </c>
      <c r="DG54" s="22">
        <v>0</v>
      </c>
      <c r="DH54" s="23">
        <v>0</v>
      </c>
      <c r="DI54" s="22">
        <v>0</v>
      </c>
      <c r="DJ54" s="22">
        <v>0</v>
      </c>
      <c r="DK54" s="22">
        <v>0</v>
      </c>
      <c r="DL54" s="22">
        <v>0</v>
      </c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 ht="12.75" customHeight="1" x14ac:dyDescent="0.2">
      <c r="A55" s="66" t="s">
        <v>241</v>
      </c>
      <c r="B55" s="21">
        <v>1061</v>
      </c>
      <c r="C55" s="67" t="s">
        <v>146</v>
      </c>
      <c r="D55" s="23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v>109772382.04999998</v>
      </c>
      <c r="CJ55" s="22">
        <v>0</v>
      </c>
      <c r="CK55" s="22">
        <v>0</v>
      </c>
      <c r="CL55" s="23">
        <v>16314925.509999983</v>
      </c>
      <c r="CM55" s="22">
        <v>581552.18999999994</v>
      </c>
      <c r="CN55" s="22">
        <v>15733373.319999984</v>
      </c>
      <c r="CO55" s="23">
        <v>93457456.540000007</v>
      </c>
      <c r="CP55" s="22">
        <v>22016797.72000001</v>
      </c>
      <c r="CQ55" s="22">
        <v>71440658.819999993</v>
      </c>
      <c r="CR55" s="22">
        <v>0</v>
      </c>
      <c r="CS55" s="22">
        <v>0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3">
        <v>0</v>
      </c>
      <c r="DC55" s="22">
        <v>0</v>
      </c>
      <c r="DD55" s="22">
        <v>0</v>
      </c>
      <c r="DE55" s="23">
        <v>0</v>
      </c>
      <c r="DF55" s="22">
        <v>0</v>
      </c>
      <c r="DG55" s="22">
        <v>0</v>
      </c>
      <c r="DH55" s="23">
        <v>0</v>
      </c>
      <c r="DI55" s="22">
        <v>0</v>
      </c>
      <c r="DJ55" s="22">
        <v>0</v>
      </c>
      <c r="DK55" s="22">
        <v>0</v>
      </c>
      <c r="DL55" s="22">
        <v>109772382.04999998</v>
      </c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</row>
    <row r="56" spans="1:225" ht="12.75" customHeight="1" x14ac:dyDescent="0.2">
      <c r="A56" s="66" t="s">
        <v>243</v>
      </c>
      <c r="B56" s="21">
        <v>2001</v>
      </c>
      <c r="C56" s="67" t="s">
        <v>146</v>
      </c>
      <c r="D56" s="23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v>4163195264.5519891</v>
      </c>
      <c r="CJ56" s="22">
        <v>0</v>
      </c>
      <c r="CK56" s="22">
        <v>28953</v>
      </c>
      <c r="CL56" s="23">
        <v>491604305.65999824</v>
      </c>
      <c r="CM56" s="22">
        <v>1451041.5100000005</v>
      </c>
      <c r="CN56" s="22">
        <v>490153264.14999825</v>
      </c>
      <c r="CO56" s="23">
        <v>3671562005.8919907</v>
      </c>
      <c r="CP56" s="22">
        <v>74199045.741999999</v>
      </c>
      <c r="CQ56" s="22">
        <v>3597362960.1499906</v>
      </c>
      <c r="CR56" s="22">
        <v>0</v>
      </c>
      <c r="CS56" s="22">
        <v>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3">
        <v>0</v>
      </c>
      <c r="DC56" s="22">
        <v>0</v>
      </c>
      <c r="DD56" s="22">
        <v>0</v>
      </c>
      <c r="DE56" s="23">
        <v>0</v>
      </c>
      <c r="DF56" s="22">
        <v>0</v>
      </c>
      <c r="DG56" s="22">
        <v>0</v>
      </c>
      <c r="DH56" s="23">
        <v>0</v>
      </c>
      <c r="DI56" s="22">
        <v>0</v>
      </c>
      <c r="DJ56" s="22">
        <v>0</v>
      </c>
      <c r="DK56" s="22">
        <v>0</v>
      </c>
      <c r="DL56" s="22">
        <v>4163195264.551991</v>
      </c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</row>
    <row r="57" spans="1:225" ht="12.75" customHeight="1" x14ac:dyDescent="0.2">
      <c r="A57" s="66" t="s">
        <v>245</v>
      </c>
      <c r="B57" s="21">
        <v>2002</v>
      </c>
      <c r="C57" s="67" t="s">
        <v>246</v>
      </c>
      <c r="D57" s="23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v>0</v>
      </c>
      <c r="CJ57" s="22">
        <v>0</v>
      </c>
      <c r="CK57" s="22">
        <v>0</v>
      </c>
      <c r="CL57" s="23">
        <v>0</v>
      </c>
      <c r="CM57" s="22">
        <v>0</v>
      </c>
      <c r="CN57" s="22">
        <v>0</v>
      </c>
      <c r="CO57" s="23">
        <v>0</v>
      </c>
      <c r="CP57" s="22">
        <v>0</v>
      </c>
      <c r="CQ57" s="22">
        <v>0</v>
      </c>
      <c r="CR57" s="22">
        <v>0</v>
      </c>
      <c r="CS57" s="22">
        <v>0</v>
      </c>
      <c r="CT57" s="22">
        <v>0</v>
      </c>
      <c r="CU57" s="22">
        <v>0</v>
      </c>
      <c r="CV57" s="22">
        <v>0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3">
        <v>0</v>
      </c>
      <c r="DC57" s="22">
        <v>0</v>
      </c>
      <c r="DD57" s="22">
        <v>0</v>
      </c>
      <c r="DE57" s="23">
        <v>0</v>
      </c>
      <c r="DF57" s="22">
        <v>0</v>
      </c>
      <c r="DG57" s="22">
        <v>0</v>
      </c>
      <c r="DH57" s="23">
        <v>0</v>
      </c>
      <c r="DI57" s="22">
        <v>0</v>
      </c>
      <c r="DJ57" s="22">
        <v>0</v>
      </c>
      <c r="DK57" s="22">
        <v>0</v>
      </c>
      <c r="DL57" s="22">
        <v>0</v>
      </c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12.75" customHeight="1" x14ac:dyDescent="0.2">
      <c r="A58" s="66" t="s">
        <v>248</v>
      </c>
      <c r="B58" s="21">
        <v>2005</v>
      </c>
      <c r="C58" s="67" t="s">
        <v>246</v>
      </c>
      <c r="D58" s="23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v>130270340.86999999</v>
      </c>
      <c r="CJ58" s="22">
        <v>0</v>
      </c>
      <c r="CK58" s="22">
        <v>160862.54999999999</v>
      </c>
      <c r="CL58" s="23">
        <v>3880823.1599999997</v>
      </c>
      <c r="CM58" s="22">
        <v>0</v>
      </c>
      <c r="CN58" s="22">
        <v>3880823.1599999997</v>
      </c>
      <c r="CO58" s="23">
        <v>126228655.16</v>
      </c>
      <c r="CP58" s="22">
        <v>2453320.65</v>
      </c>
      <c r="CQ58" s="22">
        <v>123775334.50999999</v>
      </c>
      <c r="CR58" s="22">
        <v>1591630.1878500001</v>
      </c>
      <c r="CS58" s="22">
        <v>0</v>
      </c>
      <c r="CT58" s="22">
        <v>0</v>
      </c>
      <c r="CU58" s="22">
        <v>0</v>
      </c>
      <c r="CV58" s="22">
        <v>11879.68</v>
      </c>
      <c r="CW58" s="22">
        <v>0</v>
      </c>
      <c r="CX58" s="22">
        <v>0</v>
      </c>
      <c r="CY58" s="22">
        <v>0</v>
      </c>
      <c r="CZ58" s="22">
        <v>0</v>
      </c>
      <c r="DA58" s="22">
        <v>0</v>
      </c>
      <c r="DB58" s="23">
        <v>0</v>
      </c>
      <c r="DC58" s="22">
        <v>0</v>
      </c>
      <c r="DD58" s="22">
        <v>0</v>
      </c>
      <c r="DE58" s="23">
        <v>0</v>
      </c>
      <c r="DF58" s="22">
        <v>0</v>
      </c>
      <c r="DG58" s="22">
        <v>0</v>
      </c>
      <c r="DH58" s="23">
        <v>0</v>
      </c>
      <c r="DI58" s="22">
        <v>0</v>
      </c>
      <c r="DJ58" s="22">
        <v>0</v>
      </c>
      <c r="DK58" s="22">
        <v>0</v>
      </c>
      <c r="DL58" s="22">
        <v>131873850.73784989</v>
      </c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</row>
    <row r="59" spans="1:225" ht="12.75" customHeight="1" x14ac:dyDescent="0.2">
      <c r="A59" s="66" t="s">
        <v>250</v>
      </c>
      <c r="B59" s="21">
        <v>2006</v>
      </c>
      <c r="C59" s="67" t="s">
        <v>251</v>
      </c>
      <c r="D59" s="23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v>0</v>
      </c>
      <c r="CJ59" s="22">
        <v>0</v>
      </c>
      <c r="CK59" s="22">
        <v>0</v>
      </c>
      <c r="CL59" s="23">
        <v>0</v>
      </c>
      <c r="CM59" s="22">
        <v>0</v>
      </c>
      <c r="CN59" s="22">
        <v>0</v>
      </c>
      <c r="CO59" s="23">
        <v>0</v>
      </c>
      <c r="CP59" s="22">
        <v>0</v>
      </c>
      <c r="CQ59" s="22">
        <v>0</v>
      </c>
      <c r="CR59" s="22">
        <v>0</v>
      </c>
      <c r="CS59" s="22">
        <v>0</v>
      </c>
      <c r="CT59" s="22">
        <v>0</v>
      </c>
      <c r="CU59" s="22">
        <v>0</v>
      </c>
      <c r="CV59" s="22">
        <v>21967476.780000001</v>
      </c>
      <c r="CW59" s="22">
        <v>0</v>
      </c>
      <c r="CX59" s="22">
        <v>0</v>
      </c>
      <c r="CY59" s="22">
        <v>0</v>
      </c>
      <c r="CZ59" s="22">
        <v>0</v>
      </c>
      <c r="DA59" s="22">
        <v>0</v>
      </c>
      <c r="DB59" s="23">
        <v>0</v>
      </c>
      <c r="DC59" s="22">
        <v>0</v>
      </c>
      <c r="DD59" s="22">
        <v>0</v>
      </c>
      <c r="DE59" s="23">
        <v>0</v>
      </c>
      <c r="DF59" s="22">
        <v>0</v>
      </c>
      <c r="DG59" s="22">
        <v>0</v>
      </c>
      <c r="DH59" s="23">
        <v>0</v>
      </c>
      <c r="DI59" s="22">
        <v>0</v>
      </c>
      <c r="DJ59" s="22">
        <v>0</v>
      </c>
      <c r="DK59" s="22">
        <v>0</v>
      </c>
      <c r="DL59" s="22">
        <v>21967476.780000001</v>
      </c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</row>
    <row r="60" spans="1:225" ht="12.75" customHeight="1" x14ac:dyDescent="0.2">
      <c r="A60" s="66" t="s">
        <v>253</v>
      </c>
      <c r="B60" s="21">
        <v>2007</v>
      </c>
      <c r="C60" s="67" t="s">
        <v>246</v>
      </c>
      <c r="D60" s="23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v>0</v>
      </c>
      <c r="CJ60" s="22">
        <v>0</v>
      </c>
      <c r="CK60" s="22">
        <v>0</v>
      </c>
      <c r="CL60" s="23">
        <v>0</v>
      </c>
      <c r="CM60" s="22">
        <v>0</v>
      </c>
      <c r="CN60" s="22">
        <v>0</v>
      </c>
      <c r="CO60" s="23"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v>0</v>
      </c>
      <c r="CW60" s="22">
        <v>0</v>
      </c>
      <c r="CX60" s="22">
        <v>0</v>
      </c>
      <c r="CY60" s="22">
        <v>0</v>
      </c>
      <c r="CZ60" s="22">
        <v>0</v>
      </c>
      <c r="DA60" s="22">
        <v>0</v>
      </c>
      <c r="DB60" s="23">
        <v>0</v>
      </c>
      <c r="DC60" s="22">
        <v>0</v>
      </c>
      <c r="DD60" s="22">
        <v>0</v>
      </c>
      <c r="DE60" s="23">
        <v>0</v>
      </c>
      <c r="DF60" s="22">
        <v>0</v>
      </c>
      <c r="DG60" s="22">
        <v>0</v>
      </c>
      <c r="DH60" s="23">
        <v>0</v>
      </c>
      <c r="DI60" s="22">
        <v>0</v>
      </c>
      <c r="DJ60" s="22">
        <v>0</v>
      </c>
      <c r="DK60" s="22">
        <v>0</v>
      </c>
      <c r="DL60" s="22">
        <v>0</v>
      </c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</row>
    <row r="61" spans="1:225" ht="12.75" customHeight="1" x14ac:dyDescent="0.2">
      <c r="A61" s="66" t="s">
        <v>255</v>
      </c>
      <c r="B61" s="21">
        <v>2008</v>
      </c>
      <c r="C61" s="67" t="s">
        <v>246</v>
      </c>
      <c r="D61" s="23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v>0</v>
      </c>
      <c r="CJ61" s="22">
        <v>0</v>
      </c>
      <c r="CK61" s="22">
        <v>0</v>
      </c>
      <c r="CL61" s="23">
        <v>0</v>
      </c>
      <c r="CM61" s="22">
        <v>0</v>
      </c>
      <c r="CN61" s="22">
        <v>0</v>
      </c>
      <c r="CO61" s="23">
        <v>0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0</v>
      </c>
      <c r="CV61" s="22">
        <v>3807150</v>
      </c>
      <c r="CW61" s="22">
        <v>0</v>
      </c>
      <c r="CX61" s="22">
        <v>0</v>
      </c>
      <c r="CY61" s="22">
        <v>0</v>
      </c>
      <c r="CZ61" s="22">
        <v>0</v>
      </c>
      <c r="DA61" s="22">
        <v>0</v>
      </c>
      <c r="DB61" s="23">
        <v>0</v>
      </c>
      <c r="DC61" s="22">
        <v>0</v>
      </c>
      <c r="DD61" s="22">
        <v>0</v>
      </c>
      <c r="DE61" s="23">
        <v>0</v>
      </c>
      <c r="DF61" s="22">
        <v>0</v>
      </c>
      <c r="DG61" s="22">
        <v>0</v>
      </c>
      <c r="DH61" s="23">
        <v>0</v>
      </c>
      <c r="DI61" s="22">
        <v>0</v>
      </c>
      <c r="DJ61" s="22">
        <v>0</v>
      </c>
      <c r="DK61" s="22">
        <v>0</v>
      </c>
      <c r="DL61" s="22">
        <v>3807150</v>
      </c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</row>
    <row r="62" spans="1:225" ht="12.75" customHeight="1" x14ac:dyDescent="0.2">
      <c r="A62" s="66" t="s">
        <v>257</v>
      </c>
      <c r="B62" s="21">
        <v>3001</v>
      </c>
      <c r="C62" s="67" t="s">
        <v>251</v>
      </c>
      <c r="D62" s="23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v>0</v>
      </c>
      <c r="CJ62" s="22">
        <v>0</v>
      </c>
      <c r="CK62" s="22">
        <v>0</v>
      </c>
      <c r="CL62" s="23">
        <v>0</v>
      </c>
      <c r="CM62" s="22">
        <v>0</v>
      </c>
      <c r="CN62" s="22">
        <v>0</v>
      </c>
      <c r="CO62" s="23">
        <v>0</v>
      </c>
      <c r="CP62" s="22">
        <v>0</v>
      </c>
      <c r="CQ62" s="22">
        <v>0</v>
      </c>
      <c r="CR62" s="22">
        <v>0</v>
      </c>
      <c r="CS62" s="22">
        <v>0</v>
      </c>
      <c r="CT62" s="22">
        <v>0</v>
      </c>
      <c r="CU62" s="22">
        <v>0</v>
      </c>
      <c r="CV62" s="22">
        <v>0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3">
        <v>0</v>
      </c>
      <c r="DC62" s="22">
        <v>0</v>
      </c>
      <c r="DD62" s="22">
        <v>0</v>
      </c>
      <c r="DE62" s="23">
        <v>0</v>
      </c>
      <c r="DF62" s="22">
        <v>0</v>
      </c>
      <c r="DG62" s="22">
        <v>0</v>
      </c>
      <c r="DH62" s="23">
        <v>0</v>
      </c>
      <c r="DI62" s="22">
        <v>0</v>
      </c>
      <c r="DJ62" s="22">
        <v>0</v>
      </c>
      <c r="DK62" s="22">
        <v>0</v>
      </c>
      <c r="DL62" s="22">
        <v>0</v>
      </c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</row>
    <row r="63" spans="1:225" ht="12.75" customHeight="1" x14ac:dyDescent="0.2">
      <c r="A63" s="66" t="s">
        <v>259</v>
      </c>
      <c r="B63" s="21">
        <v>3002</v>
      </c>
      <c r="C63" s="67" t="s">
        <v>251</v>
      </c>
      <c r="D63" s="23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53142.79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v>0</v>
      </c>
      <c r="CJ63" s="22">
        <v>0</v>
      </c>
      <c r="CK63" s="22">
        <v>0</v>
      </c>
      <c r="CL63" s="23">
        <v>0</v>
      </c>
      <c r="CM63" s="22">
        <v>0</v>
      </c>
      <c r="CN63" s="22">
        <v>0</v>
      </c>
      <c r="CO63" s="23">
        <v>0</v>
      </c>
      <c r="CP63" s="22">
        <v>0</v>
      </c>
      <c r="CQ63" s="22">
        <v>0</v>
      </c>
      <c r="CR63" s="22">
        <v>0</v>
      </c>
      <c r="CS63" s="22">
        <v>0</v>
      </c>
      <c r="CT63" s="22">
        <v>0</v>
      </c>
      <c r="CU63" s="22">
        <v>0</v>
      </c>
      <c r="CV63" s="22">
        <v>4889447.87</v>
      </c>
      <c r="CW63" s="22">
        <v>0</v>
      </c>
      <c r="CX63" s="22">
        <v>0</v>
      </c>
      <c r="CY63" s="22">
        <v>0</v>
      </c>
      <c r="CZ63" s="22">
        <v>0</v>
      </c>
      <c r="DA63" s="22">
        <v>0</v>
      </c>
      <c r="DB63" s="23">
        <v>0</v>
      </c>
      <c r="DC63" s="22">
        <v>0</v>
      </c>
      <c r="DD63" s="22">
        <v>0</v>
      </c>
      <c r="DE63" s="23">
        <v>0</v>
      </c>
      <c r="DF63" s="22">
        <v>0</v>
      </c>
      <c r="DG63" s="22">
        <v>0</v>
      </c>
      <c r="DH63" s="23">
        <v>0</v>
      </c>
      <c r="DI63" s="22">
        <v>0</v>
      </c>
      <c r="DJ63" s="22">
        <v>0</v>
      </c>
      <c r="DK63" s="22">
        <v>0</v>
      </c>
      <c r="DL63" s="22">
        <v>4942590.66</v>
      </c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</row>
    <row r="64" spans="1:225" ht="12.75" customHeight="1" x14ac:dyDescent="0.2">
      <c r="A64" s="66" t="s">
        <v>261</v>
      </c>
      <c r="B64" s="21">
        <v>3003</v>
      </c>
      <c r="C64" s="67" t="s">
        <v>251</v>
      </c>
      <c r="D64" s="2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298.2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v>0</v>
      </c>
      <c r="CJ64" s="22">
        <v>0</v>
      </c>
      <c r="CK64" s="22">
        <v>0</v>
      </c>
      <c r="CL64" s="23">
        <v>0</v>
      </c>
      <c r="CM64" s="22">
        <v>0</v>
      </c>
      <c r="CN64" s="22">
        <v>0</v>
      </c>
      <c r="CO64" s="23">
        <v>0</v>
      </c>
      <c r="CP64" s="22">
        <v>0</v>
      </c>
      <c r="CQ64" s="22">
        <v>0</v>
      </c>
      <c r="CR64" s="22">
        <v>0</v>
      </c>
      <c r="CS64" s="22">
        <v>0</v>
      </c>
      <c r="CT64" s="22">
        <v>0</v>
      </c>
      <c r="CU64" s="22">
        <v>0</v>
      </c>
      <c r="CV64" s="22">
        <v>48164170.049999997</v>
      </c>
      <c r="CW64" s="22">
        <v>0</v>
      </c>
      <c r="CX64" s="22">
        <v>0</v>
      </c>
      <c r="CY64" s="22">
        <v>0</v>
      </c>
      <c r="CZ64" s="22">
        <v>0</v>
      </c>
      <c r="DA64" s="22">
        <v>0</v>
      </c>
      <c r="DB64" s="23">
        <v>0</v>
      </c>
      <c r="DC64" s="22">
        <v>0</v>
      </c>
      <c r="DD64" s="22">
        <v>0</v>
      </c>
      <c r="DE64" s="23">
        <v>0</v>
      </c>
      <c r="DF64" s="22">
        <v>0</v>
      </c>
      <c r="DG64" s="22">
        <v>0</v>
      </c>
      <c r="DH64" s="23">
        <v>0</v>
      </c>
      <c r="DI64" s="22">
        <v>0</v>
      </c>
      <c r="DJ64" s="22">
        <v>0</v>
      </c>
      <c r="DK64" s="22">
        <v>0</v>
      </c>
      <c r="DL64" s="22">
        <v>48164468.25</v>
      </c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</row>
    <row r="65" spans="1:236" ht="12.75" customHeight="1" x14ac:dyDescent="0.2">
      <c r="A65" s="66" t="s">
        <v>263</v>
      </c>
      <c r="B65" s="21">
        <v>3004</v>
      </c>
      <c r="C65" s="67" t="s">
        <v>251</v>
      </c>
      <c r="D65" s="23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239673.53000000017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v>0</v>
      </c>
      <c r="CJ65" s="22">
        <v>0</v>
      </c>
      <c r="CK65" s="22">
        <v>0</v>
      </c>
      <c r="CL65" s="23">
        <v>0</v>
      </c>
      <c r="CM65" s="22">
        <v>0</v>
      </c>
      <c r="CN65" s="22">
        <v>0</v>
      </c>
      <c r="CO65" s="23">
        <v>0</v>
      </c>
      <c r="CP65" s="22">
        <v>0</v>
      </c>
      <c r="CQ65" s="22">
        <v>0</v>
      </c>
      <c r="CR65" s="22">
        <v>0</v>
      </c>
      <c r="CS65" s="22">
        <v>0</v>
      </c>
      <c r="CT65" s="22">
        <v>0</v>
      </c>
      <c r="CU65" s="22">
        <v>0</v>
      </c>
      <c r="CV65" s="22">
        <v>31591291.219999965</v>
      </c>
      <c r="CW65" s="22">
        <v>0</v>
      </c>
      <c r="CX65" s="22">
        <v>0</v>
      </c>
      <c r="CY65" s="22">
        <v>0</v>
      </c>
      <c r="CZ65" s="22">
        <v>0</v>
      </c>
      <c r="DA65" s="22">
        <v>0</v>
      </c>
      <c r="DB65" s="23">
        <v>0</v>
      </c>
      <c r="DC65" s="22">
        <v>0</v>
      </c>
      <c r="DD65" s="22">
        <v>0</v>
      </c>
      <c r="DE65" s="23">
        <v>0</v>
      </c>
      <c r="DF65" s="22">
        <v>0</v>
      </c>
      <c r="DG65" s="22">
        <v>0</v>
      </c>
      <c r="DH65" s="23">
        <v>0</v>
      </c>
      <c r="DI65" s="22">
        <v>0</v>
      </c>
      <c r="DJ65" s="22">
        <v>0</v>
      </c>
      <c r="DK65" s="22">
        <v>0</v>
      </c>
      <c r="DL65" s="22">
        <v>31830964.749999966</v>
      </c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36" ht="12.75" customHeight="1" x14ac:dyDescent="0.2">
      <c r="A66" s="66" t="s">
        <v>265</v>
      </c>
      <c r="B66" s="21">
        <v>3005</v>
      </c>
      <c r="C66" s="67" t="s">
        <v>251</v>
      </c>
      <c r="D66" s="23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v>0</v>
      </c>
      <c r="CJ66" s="22">
        <v>0</v>
      </c>
      <c r="CK66" s="22">
        <v>0</v>
      </c>
      <c r="CL66" s="23">
        <v>0</v>
      </c>
      <c r="CM66" s="22">
        <v>0</v>
      </c>
      <c r="CN66" s="22">
        <v>0</v>
      </c>
      <c r="CO66" s="23">
        <v>0</v>
      </c>
      <c r="CP66" s="22">
        <v>0</v>
      </c>
      <c r="CQ66" s="22">
        <v>0</v>
      </c>
      <c r="CR66" s="22">
        <v>0</v>
      </c>
      <c r="CS66" s="22">
        <v>0</v>
      </c>
      <c r="CT66" s="22">
        <v>0</v>
      </c>
      <c r="CU66" s="22">
        <v>0</v>
      </c>
      <c r="CV66" s="22">
        <v>0</v>
      </c>
      <c r="CW66" s="22">
        <v>0</v>
      </c>
      <c r="CX66" s="22">
        <v>0</v>
      </c>
      <c r="CY66" s="22">
        <v>0</v>
      </c>
      <c r="CZ66" s="22">
        <v>0</v>
      </c>
      <c r="DA66" s="22">
        <v>0</v>
      </c>
      <c r="DB66" s="23">
        <v>0</v>
      </c>
      <c r="DC66" s="22">
        <v>0</v>
      </c>
      <c r="DD66" s="22">
        <v>0</v>
      </c>
      <c r="DE66" s="23">
        <v>0</v>
      </c>
      <c r="DF66" s="22">
        <v>0</v>
      </c>
      <c r="DG66" s="22">
        <v>0</v>
      </c>
      <c r="DH66" s="23">
        <v>0</v>
      </c>
      <c r="DI66" s="22">
        <v>0</v>
      </c>
      <c r="DJ66" s="22">
        <v>0</v>
      </c>
      <c r="DK66" s="22">
        <v>0</v>
      </c>
      <c r="DL66" s="22">
        <v>0</v>
      </c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</row>
    <row r="67" spans="1:236" ht="12.75" customHeight="1" x14ac:dyDescent="0.2">
      <c r="A67" s="66" t="s">
        <v>267</v>
      </c>
      <c r="B67" s="21">
        <v>3006</v>
      </c>
      <c r="C67" s="67" t="s">
        <v>251</v>
      </c>
      <c r="D67" s="23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-5931.1399999999994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v>0</v>
      </c>
      <c r="CJ67" s="22">
        <v>0</v>
      </c>
      <c r="CK67" s="22">
        <v>0</v>
      </c>
      <c r="CL67" s="23">
        <v>0</v>
      </c>
      <c r="CM67" s="22">
        <v>0</v>
      </c>
      <c r="CN67" s="22">
        <v>0</v>
      </c>
      <c r="CO67" s="23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8391189.6738809999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3">
        <v>0</v>
      </c>
      <c r="DC67" s="22">
        <v>0</v>
      </c>
      <c r="DD67" s="22">
        <v>0</v>
      </c>
      <c r="DE67" s="23">
        <v>0</v>
      </c>
      <c r="DF67" s="22">
        <v>0</v>
      </c>
      <c r="DG67" s="22">
        <v>0</v>
      </c>
      <c r="DH67" s="23">
        <v>0</v>
      </c>
      <c r="DI67" s="22">
        <v>0</v>
      </c>
      <c r="DJ67" s="22">
        <v>0</v>
      </c>
      <c r="DK67" s="22">
        <v>0</v>
      </c>
      <c r="DL67" s="22">
        <v>8385258.5338810002</v>
      </c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</row>
    <row r="68" spans="1:236" ht="12.75" customHeight="1" x14ac:dyDescent="0.2">
      <c r="A68" s="66" t="s">
        <v>269</v>
      </c>
      <c r="B68" s="21">
        <v>3007</v>
      </c>
      <c r="C68" s="67" t="s">
        <v>251</v>
      </c>
      <c r="D68" s="23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1856.56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v>0</v>
      </c>
      <c r="CJ68" s="22">
        <v>0</v>
      </c>
      <c r="CK68" s="22">
        <v>0</v>
      </c>
      <c r="CL68" s="23">
        <v>0</v>
      </c>
      <c r="CM68" s="22">
        <v>0</v>
      </c>
      <c r="CN68" s="22">
        <v>0</v>
      </c>
      <c r="CO68" s="23">
        <v>0</v>
      </c>
      <c r="CP68" s="22">
        <v>0</v>
      </c>
      <c r="CQ68" s="22">
        <v>0</v>
      </c>
      <c r="CR68" s="22">
        <v>0</v>
      </c>
      <c r="CS68" s="22">
        <v>0</v>
      </c>
      <c r="CT68" s="22">
        <v>0</v>
      </c>
      <c r="CU68" s="22">
        <v>0</v>
      </c>
      <c r="CV68" s="22">
        <v>3237142.94</v>
      </c>
      <c r="CW68" s="22">
        <v>0</v>
      </c>
      <c r="CX68" s="22">
        <v>0</v>
      </c>
      <c r="CY68" s="22">
        <v>0</v>
      </c>
      <c r="CZ68" s="22">
        <v>0</v>
      </c>
      <c r="DA68" s="22">
        <v>0</v>
      </c>
      <c r="DB68" s="23">
        <v>0</v>
      </c>
      <c r="DC68" s="22">
        <v>0</v>
      </c>
      <c r="DD68" s="22">
        <v>0</v>
      </c>
      <c r="DE68" s="23">
        <v>0</v>
      </c>
      <c r="DF68" s="22">
        <v>0</v>
      </c>
      <c r="DG68" s="22">
        <v>0</v>
      </c>
      <c r="DH68" s="23">
        <v>0</v>
      </c>
      <c r="DI68" s="22">
        <v>0</v>
      </c>
      <c r="DJ68" s="22">
        <v>0</v>
      </c>
      <c r="DK68" s="22">
        <v>0</v>
      </c>
      <c r="DL68" s="22">
        <v>3238999.5</v>
      </c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</row>
    <row r="69" spans="1:236" ht="12.75" customHeight="1" x14ac:dyDescent="0.2">
      <c r="A69" s="66" t="s">
        <v>271</v>
      </c>
      <c r="B69" s="21">
        <v>3008</v>
      </c>
      <c r="C69" s="67" t="s">
        <v>251</v>
      </c>
      <c r="D69" s="23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v>0</v>
      </c>
      <c r="CJ69" s="22">
        <v>0</v>
      </c>
      <c r="CK69" s="22">
        <v>0</v>
      </c>
      <c r="CL69" s="23">
        <v>0</v>
      </c>
      <c r="CM69" s="22">
        <v>0</v>
      </c>
      <c r="CN69" s="22">
        <v>0</v>
      </c>
      <c r="CO69" s="23">
        <v>0</v>
      </c>
      <c r="CP69" s="22">
        <v>0</v>
      </c>
      <c r="CQ69" s="22">
        <v>0</v>
      </c>
      <c r="CR69" s="22">
        <v>0</v>
      </c>
      <c r="CS69" s="22">
        <v>0</v>
      </c>
      <c r="CT69" s="22">
        <v>0</v>
      </c>
      <c r="CU69" s="22">
        <v>0</v>
      </c>
      <c r="CV69" s="22">
        <v>0</v>
      </c>
      <c r="CW69" s="22">
        <v>0</v>
      </c>
      <c r="CX69" s="22">
        <v>0</v>
      </c>
      <c r="CY69" s="22">
        <v>0</v>
      </c>
      <c r="CZ69" s="22">
        <v>0</v>
      </c>
      <c r="DA69" s="22">
        <v>0</v>
      </c>
      <c r="DB69" s="23">
        <v>0</v>
      </c>
      <c r="DC69" s="22">
        <v>0</v>
      </c>
      <c r="DD69" s="22">
        <v>0</v>
      </c>
      <c r="DE69" s="23">
        <v>0</v>
      </c>
      <c r="DF69" s="22">
        <v>0</v>
      </c>
      <c r="DG69" s="22">
        <v>0</v>
      </c>
      <c r="DH69" s="23">
        <v>0</v>
      </c>
      <c r="DI69" s="22">
        <v>0</v>
      </c>
      <c r="DJ69" s="22">
        <v>0</v>
      </c>
      <c r="DK69" s="22">
        <v>0</v>
      </c>
      <c r="DL69" s="22">
        <v>0</v>
      </c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</row>
    <row r="70" spans="1:236" ht="12.75" customHeight="1" x14ac:dyDescent="0.2">
      <c r="A70" s="66" t="s">
        <v>273</v>
      </c>
      <c r="B70" s="21">
        <v>3009</v>
      </c>
      <c r="C70" s="67" t="s">
        <v>251</v>
      </c>
      <c r="D70" s="23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v>0</v>
      </c>
      <c r="CJ70" s="22">
        <v>0</v>
      </c>
      <c r="CK70" s="22">
        <v>0</v>
      </c>
      <c r="CL70" s="23">
        <v>0</v>
      </c>
      <c r="CM70" s="22">
        <v>0</v>
      </c>
      <c r="CN70" s="22">
        <v>0</v>
      </c>
      <c r="CO70" s="23">
        <v>0</v>
      </c>
      <c r="CP70" s="22">
        <v>0</v>
      </c>
      <c r="CQ70" s="22">
        <v>0</v>
      </c>
      <c r="CR70" s="22">
        <v>0</v>
      </c>
      <c r="CS70" s="22">
        <v>0</v>
      </c>
      <c r="CT70" s="22">
        <v>0</v>
      </c>
      <c r="CU70" s="22">
        <v>0</v>
      </c>
      <c r="CV70" s="22">
        <v>191599.62999999995</v>
      </c>
      <c r="CW70" s="22">
        <v>0</v>
      </c>
      <c r="CX70" s="22">
        <v>0</v>
      </c>
      <c r="CY70" s="22">
        <v>0</v>
      </c>
      <c r="CZ70" s="22">
        <v>0</v>
      </c>
      <c r="DA70" s="22">
        <v>0</v>
      </c>
      <c r="DB70" s="23">
        <v>0</v>
      </c>
      <c r="DC70" s="22">
        <v>0</v>
      </c>
      <c r="DD70" s="22">
        <v>0</v>
      </c>
      <c r="DE70" s="23">
        <v>0</v>
      </c>
      <c r="DF70" s="22">
        <v>0</v>
      </c>
      <c r="DG70" s="22">
        <v>0</v>
      </c>
      <c r="DH70" s="23">
        <v>0</v>
      </c>
      <c r="DI70" s="22">
        <v>0</v>
      </c>
      <c r="DJ70" s="22">
        <v>0</v>
      </c>
      <c r="DK70" s="22">
        <v>0</v>
      </c>
      <c r="DL70" s="22">
        <v>191599.62999999995</v>
      </c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</row>
    <row r="71" spans="1:236" ht="12.75" customHeight="1" x14ac:dyDescent="0.2">
      <c r="A71" s="66" t="s">
        <v>275</v>
      </c>
      <c r="B71" s="21">
        <v>3011</v>
      </c>
      <c r="C71" s="67" t="s">
        <v>251</v>
      </c>
      <c r="D71" s="23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3639.9974560000001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v>0</v>
      </c>
      <c r="CJ71" s="22">
        <v>0</v>
      </c>
      <c r="CK71" s="22">
        <v>0</v>
      </c>
      <c r="CL71" s="23">
        <v>0</v>
      </c>
      <c r="CM71" s="22">
        <v>0</v>
      </c>
      <c r="CN71" s="22">
        <v>0</v>
      </c>
      <c r="CO71" s="23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3350475.7567920005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3">
        <v>0</v>
      </c>
      <c r="DC71" s="22">
        <v>0</v>
      </c>
      <c r="DD71" s="22">
        <v>0</v>
      </c>
      <c r="DE71" s="23">
        <v>0</v>
      </c>
      <c r="DF71" s="22">
        <v>0</v>
      </c>
      <c r="DG71" s="22">
        <v>0</v>
      </c>
      <c r="DH71" s="23">
        <v>0</v>
      </c>
      <c r="DI71" s="22">
        <v>0</v>
      </c>
      <c r="DJ71" s="22">
        <v>0</v>
      </c>
      <c r="DK71" s="22">
        <v>0</v>
      </c>
      <c r="DL71" s="22">
        <v>3354115.7542480007</v>
      </c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</row>
    <row r="72" spans="1:236" ht="12.75" customHeight="1" x14ac:dyDescent="0.2">
      <c r="A72" s="66" t="s">
        <v>277</v>
      </c>
      <c r="B72" s="21">
        <v>3012</v>
      </c>
      <c r="C72" s="67" t="s">
        <v>251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v>0</v>
      </c>
      <c r="CJ72" s="22">
        <v>0</v>
      </c>
      <c r="CK72" s="22">
        <v>0</v>
      </c>
      <c r="CL72" s="23">
        <v>0</v>
      </c>
      <c r="CM72" s="22">
        <v>0</v>
      </c>
      <c r="CN72" s="22">
        <v>0</v>
      </c>
      <c r="CO72" s="23">
        <v>0</v>
      </c>
      <c r="CP72" s="22">
        <v>0</v>
      </c>
      <c r="CQ72" s="22">
        <v>0</v>
      </c>
      <c r="CR72" s="22">
        <v>0</v>
      </c>
      <c r="CS72" s="22">
        <v>0</v>
      </c>
      <c r="CT72" s="22">
        <v>0</v>
      </c>
      <c r="CU72" s="22">
        <v>0</v>
      </c>
      <c r="CV72" s="22">
        <v>0</v>
      </c>
      <c r="CW72" s="22">
        <v>0</v>
      </c>
      <c r="CX72" s="22">
        <v>0</v>
      </c>
      <c r="CY72" s="22">
        <v>0</v>
      </c>
      <c r="CZ72" s="22">
        <v>0</v>
      </c>
      <c r="DA72" s="22">
        <v>0</v>
      </c>
      <c r="DB72" s="23">
        <v>0</v>
      </c>
      <c r="DC72" s="22">
        <v>0</v>
      </c>
      <c r="DD72" s="22">
        <v>0</v>
      </c>
      <c r="DE72" s="23">
        <v>0</v>
      </c>
      <c r="DF72" s="22">
        <v>0</v>
      </c>
      <c r="DG72" s="22">
        <v>0</v>
      </c>
      <c r="DH72" s="23">
        <v>0</v>
      </c>
      <c r="DI72" s="22">
        <v>0</v>
      </c>
      <c r="DJ72" s="22">
        <v>0</v>
      </c>
      <c r="DK72" s="22">
        <v>0</v>
      </c>
      <c r="DL72" s="22">
        <v>0</v>
      </c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36" ht="12.75" customHeight="1" x14ac:dyDescent="0.2">
      <c r="A73" s="66" t="s">
        <v>279</v>
      </c>
      <c r="B73" s="21">
        <v>3015</v>
      </c>
      <c r="C73" s="67" t="s">
        <v>251</v>
      </c>
      <c r="D73" s="23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2801.18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v>1431492.35</v>
      </c>
      <c r="CJ73" s="22">
        <v>0</v>
      </c>
      <c r="CK73" s="22">
        <v>0</v>
      </c>
      <c r="CL73" s="23">
        <v>1431492.35</v>
      </c>
      <c r="CM73" s="22">
        <v>0</v>
      </c>
      <c r="CN73" s="22">
        <v>1431492.35</v>
      </c>
      <c r="CO73" s="23">
        <v>0</v>
      </c>
      <c r="CP73" s="22">
        <v>0</v>
      </c>
      <c r="CQ73" s="22">
        <v>0</v>
      </c>
      <c r="CR73" s="22">
        <v>0</v>
      </c>
      <c r="CS73" s="22">
        <v>0</v>
      </c>
      <c r="CT73" s="22">
        <v>0</v>
      </c>
      <c r="CU73" s="22">
        <v>0</v>
      </c>
      <c r="CV73" s="22">
        <v>1953473.25</v>
      </c>
      <c r="CW73" s="22">
        <v>0</v>
      </c>
      <c r="CX73" s="22">
        <v>0</v>
      </c>
      <c r="CY73" s="22">
        <v>0</v>
      </c>
      <c r="CZ73" s="22">
        <v>0</v>
      </c>
      <c r="DA73" s="22">
        <v>0</v>
      </c>
      <c r="DB73" s="23">
        <v>0</v>
      </c>
      <c r="DC73" s="22">
        <v>0</v>
      </c>
      <c r="DD73" s="22">
        <v>0</v>
      </c>
      <c r="DE73" s="23">
        <v>0</v>
      </c>
      <c r="DF73" s="22">
        <v>0</v>
      </c>
      <c r="DG73" s="22">
        <v>0</v>
      </c>
      <c r="DH73" s="23">
        <v>0</v>
      </c>
      <c r="DI73" s="22">
        <v>0</v>
      </c>
      <c r="DJ73" s="22">
        <v>0</v>
      </c>
      <c r="DK73" s="22">
        <v>0</v>
      </c>
      <c r="DL73" s="22">
        <v>3387766.7800000007</v>
      </c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HK73" s="17"/>
      <c r="HL73" s="17"/>
      <c r="HM73" s="17"/>
      <c r="HN73" s="17"/>
      <c r="HO73" s="17"/>
      <c r="HP73" s="17"/>
      <c r="HQ73" s="17"/>
    </row>
    <row r="74" spans="1:236" ht="12.75" customHeight="1" x14ac:dyDescent="0.2">
      <c r="A74" s="66" t="s">
        <v>281</v>
      </c>
      <c r="B74" s="21">
        <v>3016</v>
      </c>
      <c r="C74" s="67" t="s">
        <v>251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460338.55999999266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v>175778958.43000004</v>
      </c>
      <c r="CJ74" s="22">
        <v>0</v>
      </c>
      <c r="CK74" s="22">
        <v>0</v>
      </c>
      <c r="CL74" s="23">
        <v>54709366.889999621</v>
      </c>
      <c r="CM74" s="22">
        <v>642358.74000000011</v>
      </c>
      <c r="CN74" s="22">
        <v>54067008.149999619</v>
      </c>
      <c r="CO74" s="23">
        <v>121069591.54000042</v>
      </c>
      <c r="CP74" s="22">
        <v>144995.03</v>
      </c>
      <c r="CQ74" s="22">
        <v>120924596.51000042</v>
      </c>
      <c r="CR74" s="22">
        <v>69503.400000000023</v>
      </c>
      <c r="CS74" s="22">
        <v>0</v>
      </c>
      <c r="CT74" s="22">
        <v>0</v>
      </c>
      <c r="CU74" s="22">
        <v>0</v>
      </c>
      <c r="CV74" s="22">
        <v>13246244.209999941</v>
      </c>
      <c r="CW74" s="22">
        <v>0</v>
      </c>
      <c r="CX74" s="22">
        <v>0</v>
      </c>
      <c r="CY74" s="22">
        <v>0</v>
      </c>
      <c r="CZ74" s="22">
        <v>0</v>
      </c>
      <c r="DA74" s="22">
        <v>0</v>
      </c>
      <c r="DB74" s="23">
        <v>0</v>
      </c>
      <c r="DC74" s="22">
        <v>0</v>
      </c>
      <c r="DD74" s="22">
        <v>0</v>
      </c>
      <c r="DE74" s="23">
        <v>0</v>
      </c>
      <c r="DF74" s="22">
        <v>0</v>
      </c>
      <c r="DG74" s="22">
        <v>0</v>
      </c>
      <c r="DH74" s="23">
        <v>0</v>
      </c>
      <c r="DI74" s="22">
        <v>0</v>
      </c>
      <c r="DJ74" s="22">
        <v>0</v>
      </c>
      <c r="DK74" s="22">
        <v>0</v>
      </c>
      <c r="DL74" s="22">
        <v>189555044.59999996</v>
      </c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</row>
    <row r="75" spans="1:236" x14ac:dyDescent="0.2">
      <c r="A75" s="66" t="s">
        <v>283</v>
      </c>
      <c r="B75" s="21">
        <v>3017</v>
      </c>
      <c r="C75" s="67" t="s">
        <v>251</v>
      </c>
      <c r="D75" s="23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7485482.0200000033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v>663025.07999999996</v>
      </c>
      <c r="CJ75" s="22">
        <v>0</v>
      </c>
      <c r="CK75" s="22">
        <v>0</v>
      </c>
      <c r="CL75" s="23">
        <v>663025.07999999996</v>
      </c>
      <c r="CM75" s="22">
        <v>-2381.92</v>
      </c>
      <c r="CN75" s="22">
        <v>665407</v>
      </c>
      <c r="CO75" s="23">
        <v>0</v>
      </c>
      <c r="CP75" s="22">
        <v>0</v>
      </c>
      <c r="CQ75" s="22">
        <v>0</v>
      </c>
      <c r="CR75" s="22">
        <v>0</v>
      </c>
      <c r="CS75" s="22">
        <v>0</v>
      </c>
      <c r="CT75" s="22">
        <v>0</v>
      </c>
      <c r="CU75" s="22">
        <v>0</v>
      </c>
      <c r="CV75" s="22">
        <v>76416277.060000122</v>
      </c>
      <c r="CW75" s="22">
        <v>0</v>
      </c>
      <c r="CX75" s="22">
        <v>0</v>
      </c>
      <c r="CY75" s="22">
        <v>0</v>
      </c>
      <c r="CZ75" s="22">
        <v>0</v>
      </c>
      <c r="DA75" s="22">
        <v>0</v>
      </c>
      <c r="DB75" s="23">
        <v>0</v>
      </c>
      <c r="DC75" s="22">
        <v>0</v>
      </c>
      <c r="DD75" s="22">
        <v>0</v>
      </c>
      <c r="DE75" s="23">
        <v>0</v>
      </c>
      <c r="DF75" s="22">
        <v>0</v>
      </c>
      <c r="DG75" s="22">
        <v>0</v>
      </c>
      <c r="DH75" s="23">
        <v>0</v>
      </c>
      <c r="DI75" s="22">
        <v>0</v>
      </c>
      <c r="DJ75" s="22">
        <v>0</v>
      </c>
      <c r="DK75" s="22">
        <v>0</v>
      </c>
      <c r="DL75" s="22">
        <v>84564784.160000131</v>
      </c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</row>
    <row r="76" spans="1:236" ht="12.75" customHeight="1" x14ac:dyDescent="0.2">
      <c r="A76" s="66" t="s">
        <v>285</v>
      </c>
      <c r="B76" s="21">
        <v>3018</v>
      </c>
      <c r="C76" s="67" t="s">
        <v>251</v>
      </c>
      <c r="D76" s="23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v>0</v>
      </c>
      <c r="CJ76" s="22">
        <v>0</v>
      </c>
      <c r="CK76" s="22">
        <v>0</v>
      </c>
      <c r="CL76" s="23">
        <v>0</v>
      </c>
      <c r="CM76" s="22">
        <v>0</v>
      </c>
      <c r="CN76" s="22">
        <v>0</v>
      </c>
      <c r="CO76" s="23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2719890.9599999995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23">
        <v>0</v>
      </c>
      <c r="DC76" s="22">
        <v>0</v>
      </c>
      <c r="DD76" s="22">
        <v>0</v>
      </c>
      <c r="DE76" s="23">
        <v>0</v>
      </c>
      <c r="DF76" s="22">
        <v>0</v>
      </c>
      <c r="DG76" s="22">
        <v>0</v>
      </c>
      <c r="DH76" s="23">
        <v>0</v>
      </c>
      <c r="DI76" s="22">
        <v>0</v>
      </c>
      <c r="DJ76" s="22">
        <v>0</v>
      </c>
      <c r="DK76" s="22">
        <v>0</v>
      </c>
      <c r="DL76" s="22">
        <v>2719890.9599999995</v>
      </c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HK76" s="17"/>
      <c r="HL76" s="17"/>
      <c r="HM76" s="17"/>
      <c r="HN76" s="17"/>
      <c r="HO76" s="17"/>
      <c r="HP76" s="17"/>
      <c r="HQ76" s="17"/>
    </row>
    <row r="77" spans="1:236" ht="12.75" customHeight="1" x14ac:dyDescent="0.2">
      <c r="A77" s="68" t="s">
        <v>287</v>
      </c>
      <c r="B77" s="56">
        <v>9000</v>
      </c>
      <c r="C77" s="67" t="s">
        <v>288</v>
      </c>
      <c r="D77" s="57">
        <v>6074723180.8124628</v>
      </c>
      <c r="E77" s="57">
        <v>167968999.37632403</v>
      </c>
      <c r="F77" s="57">
        <v>3044130712.8929582</v>
      </c>
      <c r="G77" s="57">
        <v>2862623468.54318</v>
      </c>
      <c r="H77" s="57">
        <v>487603426.61823314</v>
      </c>
      <c r="I77" s="57">
        <v>117281999.54899994</v>
      </c>
      <c r="J77" s="57">
        <v>-387597.15</v>
      </c>
      <c r="K77" s="57">
        <v>5408913.2100000009</v>
      </c>
      <c r="L77" s="57">
        <v>-233748.27051</v>
      </c>
      <c r="M77" s="57">
        <v>0</v>
      </c>
      <c r="N77" s="57">
        <v>7521343.5199999996</v>
      </c>
      <c r="O77" s="57">
        <v>662945246.68846381</v>
      </c>
      <c r="P77" s="57">
        <v>409881.36</v>
      </c>
      <c r="Q77" s="57">
        <v>381337704.39428002</v>
      </c>
      <c r="R77" s="57">
        <v>0</v>
      </c>
      <c r="S77" s="57">
        <v>0</v>
      </c>
      <c r="T77" s="57">
        <v>3051576553.3974695</v>
      </c>
      <c r="U77" s="57">
        <v>34434977.753121004</v>
      </c>
      <c r="V77" s="57">
        <v>894800565.55010283</v>
      </c>
      <c r="W77" s="57">
        <v>2338185220.3970451</v>
      </c>
      <c r="X77" s="57">
        <v>3752550.1699989899</v>
      </c>
      <c r="Y77" s="57">
        <v>440674460.42392904</v>
      </c>
      <c r="Z77" s="57">
        <v>576880822.7650255</v>
      </c>
      <c r="AA77" s="57">
        <v>23691.369999999995</v>
      </c>
      <c r="AB77" s="57">
        <v>2876804.81</v>
      </c>
      <c r="AC77" s="57">
        <v>11576168.328555003</v>
      </c>
      <c r="AD77" s="57">
        <v>93331702.458794907</v>
      </c>
      <c r="AE77" s="57">
        <v>6561857.1699999999</v>
      </c>
      <c r="AF77" s="57">
        <v>32338638.168016002</v>
      </c>
      <c r="AG77" s="57">
        <v>99358651.757799998</v>
      </c>
      <c r="AH77" s="57">
        <v>46296311.739199996</v>
      </c>
      <c r="AI77" s="57">
        <v>10416284.451299999</v>
      </c>
      <c r="AJ77" s="57">
        <v>898422.21900000004</v>
      </c>
      <c r="AK77" s="57">
        <v>451415.6002109999</v>
      </c>
      <c r="AL77" s="57">
        <v>0</v>
      </c>
      <c r="AM77" s="57">
        <v>168294871.49459419</v>
      </c>
      <c r="AN77" s="57">
        <v>2068497.97</v>
      </c>
      <c r="AO77" s="57">
        <v>300565386.69</v>
      </c>
      <c r="AP77" s="57">
        <v>18165281.869967002</v>
      </c>
      <c r="AQ77" s="57">
        <v>0</v>
      </c>
      <c r="AR77" s="57">
        <v>0</v>
      </c>
      <c r="AS77" s="57">
        <v>0</v>
      </c>
      <c r="AT77" s="57">
        <v>1766197283.9397585</v>
      </c>
      <c r="AU77" s="57">
        <v>210622131.12685001</v>
      </c>
      <c r="AV77" s="57">
        <v>90919053.525594994</v>
      </c>
      <c r="AW77" s="57">
        <v>0</v>
      </c>
      <c r="AX77" s="57">
        <v>55178950.623053074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174670417.95971298</v>
      </c>
      <c r="BE77" s="57">
        <v>-6.8099999999999952</v>
      </c>
      <c r="BF77" s="57">
        <v>0</v>
      </c>
      <c r="BG77" s="57">
        <v>0</v>
      </c>
      <c r="BH77" s="57">
        <v>28574.19</v>
      </c>
      <c r="BI77" s="57">
        <v>280558770.95200491</v>
      </c>
      <c r="BJ77" s="57">
        <v>52559165.237656988</v>
      </c>
      <c r="BK77" s="57">
        <v>0</v>
      </c>
      <c r="BL77" s="57">
        <v>106831.64609399998</v>
      </c>
      <c r="BM77" s="57">
        <v>265936.99</v>
      </c>
      <c r="BN77" s="57">
        <v>150908736.51829538</v>
      </c>
      <c r="BO77" s="57">
        <v>0</v>
      </c>
      <c r="BP77" s="57">
        <v>906526639.11647213</v>
      </c>
      <c r="BQ77" s="57">
        <v>39867423.733218007</v>
      </c>
      <c r="BR77" s="57">
        <v>319151105.7551589</v>
      </c>
      <c r="BS77" s="57">
        <v>181141048.90849671</v>
      </c>
      <c r="BT77" s="57">
        <v>0</v>
      </c>
      <c r="BU77" s="57">
        <v>0</v>
      </c>
      <c r="BV77" s="57">
        <v>235536174.22140396</v>
      </c>
      <c r="BW77" s="57">
        <v>6626.2300000000014</v>
      </c>
      <c r="BX77" s="57">
        <v>0</v>
      </c>
      <c r="BY77" s="57">
        <v>0</v>
      </c>
      <c r="BZ77" s="57">
        <v>2427548.61</v>
      </c>
      <c r="CA77" s="57">
        <v>25353267.11999999</v>
      </c>
      <c r="CB77" s="57">
        <v>0</v>
      </c>
      <c r="CC77" s="57">
        <v>5654771.8299999982</v>
      </c>
      <c r="CD77" s="57">
        <v>2646715.5299999998</v>
      </c>
      <c r="CE77" s="57">
        <v>0</v>
      </c>
      <c r="CF77" s="57">
        <v>6889202.5199999996</v>
      </c>
      <c r="CG77" s="57">
        <v>12931.759999999998</v>
      </c>
      <c r="CH77" s="57">
        <v>39840877.230000004</v>
      </c>
      <c r="CI77" s="57">
        <v>13135053674.997389</v>
      </c>
      <c r="CJ77" s="57">
        <v>111600814.98999999</v>
      </c>
      <c r="CK77" s="57">
        <v>24281672.07</v>
      </c>
      <c r="CL77" s="57">
        <v>3209857730.4601469</v>
      </c>
      <c r="CM77" s="57">
        <v>257697698.27971846</v>
      </c>
      <c r="CN77" s="57">
        <v>2952160032.180428</v>
      </c>
      <c r="CO77" s="57">
        <v>9789313457.4772415</v>
      </c>
      <c r="CP77" s="57">
        <v>969373153.32329965</v>
      </c>
      <c r="CQ77" s="57">
        <v>8819940304.1539421</v>
      </c>
      <c r="CR77" s="57">
        <v>25281915.850727063</v>
      </c>
      <c r="CS77" s="57">
        <v>50212004.32</v>
      </c>
      <c r="CT77" s="57">
        <v>-5658.6699999999992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7">
        <v>0</v>
      </c>
      <c r="DF77" s="57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33627751602.247944</v>
      </c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</row>
    <row r="78" spans="1:236" x14ac:dyDescent="0.2">
      <c r="A78" s="68" t="s">
        <v>290</v>
      </c>
      <c r="B78" s="56">
        <v>9001</v>
      </c>
      <c r="C78" s="67" t="s">
        <v>291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8241301.6974559966</v>
      </c>
      <c r="BE78" s="57">
        <v>0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308143816.73000002</v>
      </c>
      <c r="CJ78" s="57">
        <v>0</v>
      </c>
      <c r="CK78" s="57">
        <v>160862.54999999999</v>
      </c>
      <c r="CL78" s="57">
        <v>60684707.479999617</v>
      </c>
      <c r="CM78" s="57">
        <v>639976.82000000007</v>
      </c>
      <c r="CN78" s="57">
        <v>60044730.659999616</v>
      </c>
      <c r="CO78" s="57">
        <v>247298246.70000041</v>
      </c>
      <c r="CP78" s="57">
        <v>2598315.6799999997</v>
      </c>
      <c r="CQ78" s="57">
        <v>244699931.0200004</v>
      </c>
      <c r="CR78" s="57">
        <v>1661133.5878500002</v>
      </c>
      <c r="CS78" s="57">
        <v>0</v>
      </c>
      <c r="CT78" s="57">
        <v>0</v>
      </c>
      <c r="CU78" s="57">
        <v>0</v>
      </c>
      <c r="CV78" s="57">
        <v>219937709.08067304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7">
        <v>0</v>
      </c>
      <c r="DF78" s="57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537983961.09597898</v>
      </c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</row>
    <row r="79" spans="1:236" s="17" customFormat="1" x14ac:dyDescent="0.2">
      <c r="A79" s="68" t="s">
        <v>293</v>
      </c>
      <c r="B79" s="56">
        <v>9003</v>
      </c>
      <c r="C79" s="67" t="s">
        <v>294</v>
      </c>
      <c r="D79" s="57">
        <v>6074723180.8124628</v>
      </c>
      <c r="E79" s="57">
        <v>167968999.37632403</v>
      </c>
      <c r="F79" s="57">
        <v>3044130712.8929582</v>
      </c>
      <c r="G79" s="57">
        <v>2862623468.54318</v>
      </c>
      <c r="H79" s="57">
        <v>487603426.61823314</v>
      </c>
      <c r="I79" s="57">
        <v>117281999.54899994</v>
      </c>
      <c r="J79" s="57">
        <v>-387597.15</v>
      </c>
      <c r="K79" s="57">
        <v>5408913.2100000009</v>
      </c>
      <c r="L79" s="57">
        <v>-233748.27051</v>
      </c>
      <c r="M79" s="57">
        <v>0</v>
      </c>
      <c r="N79" s="57">
        <v>7521343.5199999996</v>
      </c>
      <c r="O79" s="57">
        <v>662945246.68846381</v>
      </c>
      <c r="P79" s="57">
        <v>409881.36</v>
      </c>
      <c r="Q79" s="57">
        <v>381337704.39428002</v>
      </c>
      <c r="R79" s="57">
        <v>0</v>
      </c>
      <c r="S79" s="57">
        <v>0</v>
      </c>
      <c r="T79" s="57">
        <v>3051576553.3974695</v>
      </c>
      <c r="U79" s="57">
        <v>34434977.753121004</v>
      </c>
      <c r="V79" s="57">
        <v>894800565.55010283</v>
      </c>
      <c r="W79" s="57">
        <v>2338185220.3970451</v>
      </c>
      <c r="X79" s="57">
        <v>3752550.1699989899</v>
      </c>
      <c r="Y79" s="57">
        <v>440674460.42392904</v>
      </c>
      <c r="Z79" s="57">
        <v>576880822.7650255</v>
      </c>
      <c r="AA79" s="57">
        <v>23691.369999999995</v>
      </c>
      <c r="AB79" s="57">
        <v>2876804.81</v>
      </c>
      <c r="AC79" s="57">
        <v>11576168.328555003</v>
      </c>
      <c r="AD79" s="57">
        <v>93331702.458794907</v>
      </c>
      <c r="AE79" s="57">
        <v>6561857.1699999999</v>
      </c>
      <c r="AF79" s="57">
        <v>32338638.168016002</v>
      </c>
      <c r="AG79" s="57">
        <v>99358651.757799998</v>
      </c>
      <c r="AH79" s="57">
        <v>46296311.739199996</v>
      </c>
      <c r="AI79" s="57">
        <v>10416284.451299999</v>
      </c>
      <c r="AJ79" s="57">
        <v>898422.21900000004</v>
      </c>
      <c r="AK79" s="57">
        <v>451415.6002109999</v>
      </c>
      <c r="AL79" s="57">
        <v>0</v>
      </c>
      <c r="AM79" s="57">
        <v>168294871.49459419</v>
      </c>
      <c r="AN79" s="57">
        <v>2068497.97</v>
      </c>
      <c r="AO79" s="57">
        <v>300565386.69</v>
      </c>
      <c r="AP79" s="57">
        <v>18165281.869967002</v>
      </c>
      <c r="AQ79" s="57">
        <v>0</v>
      </c>
      <c r="AR79" s="57">
        <v>0</v>
      </c>
      <c r="AS79" s="57">
        <v>0</v>
      </c>
      <c r="AT79" s="57">
        <v>1766197283.9397585</v>
      </c>
      <c r="AU79" s="57">
        <v>210622131.12685001</v>
      </c>
      <c r="AV79" s="57">
        <v>90919053.525594994</v>
      </c>
      <c r="AW79" s="57">
        <v>0</v>
      </c>
      <c r="AX79" s="57">
        <v>55178950.623053074</v>
      </c>
      <c r="AY79" s="57">
        <v>0</v>
      </c>
      <c r="AZ79" s="57">
        <v>0</v>
      </c>
      <c r="BA79" s="57">
        <v>0</v>
      </c>
      <c r="BB79" s="57">
        <v>0</v>
      </c>
      <c r="BC79" s="57">
        <v>0</v>
      </c>
      <c r="BD79" s="57">
        <v>182911719.65716898</v>
      </c>
      <c r="BE79" s="57">
        <v>-6.8099999999999952</v>
      </c>
      <c r="BF79" s="57">
        <v>0</v>
      </c>
      <c r="BG79" s="57">
        <v>0</v>
      </c>
      <c r="BH79" s="57">
        <v>28574.19</v>
      </c>
      <c r="BI79" s="57">
        <v>280558770.95200491</v>
      </c>
      <c r="BJ79" s="57">
        <v>52559165.237656988</v>
      </c>
      <c r="BK79" s="57">
        <v>0</v>
      </c>
      <c r="BL79" s="57">
        <v>106831.64609399998</v>
      </c>
      <c r="BM79" s="57">
        <v>265936.99</v>
      </c>
      <c r="BN79" s="57">
        <v>150908736.51829538</v>
      </c>
      <c r="BO79" s="57">
        <v>0</v>
      </c>
      <c r="BP79" s="57">
        <v>906526639.11647213</v>
      </c>
      <c r="BQ79" s="57">
        <v>39867423.733218007</v>
      </c>
      <c r="BR79" s="57">
        <v>319151105.7551589</v>
      </c>
      <c r="BS79" s="57">
        <v>181141048.90849671</v>
      </c>
      <c r="BT79" s="57">
        <v>0</v>
      </c>
      <c r="BU79" s="57">
        <v>0</v>
      </c>
      <c r="BV79" s="57">
        <v>235536174.22140396</v>
      </c>
      <c r="BW79" s="57">
        <v>6626.2300000000014</v>
      </c>
      <c r="BX79" s="57">
        <v>0</v>
      </c>
      <c r="BY79" s="57">
        <v>0</v>
      </c>
      <c r="BZ79" s="57">
        <v>2427548.61</v>
      </c>
      <c r="CA79" s="57">
        <v>25353267.11999999</v>
      </c>
      <c r="CB79" s="57">
        <v>0</v>
      </c>
      <c r="CC79" s="57">
        <v>5654771.8299999982</v>
      </c>
      <c r="CD79" s="57">
        <v>2646715.5299999998</v>
      </c>
      <c r="CE79" s="57">
        <v>0</v>
      </c>
      <c r="CF79" s="57">
        <v>6889202.5199999996</v>
      </c>
      <c r="CG79" s="57">
        <v>12931.759999999998</v>
      </c>
      <c r="CH79" s="57">
        <v>39840877.230000004</v>
      </c>
      <c r="CI79" s="57">
        <v>13443197491.727388</v>
      </c>
      <c r="CJ79" s="57">
        <v>111600814.98999999</v>
      </c>
      <c r="CK79" s="57">
        <v>24442534.620000001</v>
      </c>
      <c r="CL79" s="57">
        <v>3270542437.9401464</v>
      </c>
      <c r="CM79" s="57">
        <v>258337675.09971845</v>
      </c>
      <c r="CN79" s="57">
        <v>3012204762.8404279</v>
      </c>
      <c r="CO79" s="57">
        <v>10036611704.177242</v>
      </c>
      <c r="CP79" s="57">
        <v>971971469.00329959</v>
      </c>
      <c r="CQ79" s="57">
        <v>9064640235.1739426</v>
      </c>
      <c r="CR79" s="57">
        <v>26943049.438577063</v>
      </c>
      <c r="CS79" s="57">
        <v>50212004.32</v>
      </c>
      <c r="CT79" s="57">
        <v>-5658.6699999999992</v>
      </c>
      <c r="CU79" s="57">
        <v>0</v>
      </c>
      <c r="CV79" s="57">
        <v>219937709.08067304</v>
      </c>
      <c r="CW79" s="57">
        <v>0</v>
      </c>
      <c r="CX79" s="57">
        <v>0</v>
      </c>
      <c r="CY79" s="57">
        <v>0</v>
      </c>
      <c r="CZ79" s="57">
        <v>0</v>
      </c>
      <c r="DA79" s="57">
        <v>0</v>
      </c>
      <c r="DB79" s="57">
        <v>0</v>
      </c>
      <c r="DC79" s="57">
        <v>0</v>
      </c>
      <c r="DD79" s="57">
        <v>0</v>
      </c>
      <c r="DE79" s="57">
        <v>0</v>
      </c>
      <c r="DF79" s="57">
        <v>0</v>
      </c>
      <c r="DG79" s="57">
        <v>0</v>
      </c>
      <c r="DH79" s="57">
        <v>0</v>
      </c>
      <c r="DI79" s="57">
        <v>0</v>
      </c>
      <c r="DJ79" s="57">
        <v>0</v>
      </c>
      <c r="DK79" s="57">
        <v>0</v>
      </c>
      <c r="DL79" s="57">
        <v>34165735563.343922</v>
      </c>
    </row>
    <row r="80" spans="1:236" s="17" customFormat="1" x14ac:dyDescent="0.2">
      <c r="A80" s="63"/>
      <c r="B80" s="63"/>
      <c r="C80" s="63"/>
    </row>
    <row r="81" spans="1:3" s="17" customFormat="1" x14ac:dyDescent="0.2">
      <c r="A81" s="63"/>
      <c r="B81" s="63"/>
      <c r="C81" s="63"/>
    </row>
    <row r="82" spans="1:3" s="17" customFormat="1" x14ac:dyDescent="0.2">
      <c r="A82" s="63"/>
      <c r="B82" s="63"/>
      <c r="C82" s="63"/>
    </row>
    <row r="83" spans="1:3" s="17" customFormat="1" x14ac:dyDescent="0.2">
      <c r="A83" s="63"/>
      <c r="B83" s="63"/>
      <c r="C83" s="63"/>
    </row>
    <row r="84" spans="1:3" s="17" customFormat="1" x14ac:dyDescent="0.2">
      <c r="A84" s="63"/>
      <c r="B84" s="63"/>
      <c r="C84" s="63"/>
    </row>
    <row r="85" spans="1:3" s="17" customFormat="1" x14ac:dyDescent="0.2">
      <c r="A85" s="63"/>
      <c r="B85" s="63"/>
      <c r="C85" s="63"/>
    </row>
    <row r="86" spans="1:3" s="17" customFormat="1" x14ac:dyDescent="0.2">
      <c r="A86" s="63"/>
      <c r="B86" s="63"/>
      <c r="C86" s="63"/>
    </row>
    <row r="87" spans="1:3" s="17" customFormat="1" x14ac:dyDescent="0.2">
      <c r="A87" s="63"/>
      <c r="B87" s="63"/>
      <c r="C87" s="63"/>
    </row>
    <row r="88" spans="1:3" s="17" customFormat="1" x14ac:dyDescent="0.2">
      <c r="A88" s="63"/>
      <c r="B88" s="63"/>
      <c r="C88" s="63"/>
    </row>
    <row r="89" spans="1:3" s="17" customFormat="1" x14ac:dyDescent="0.2">
      <c r="A89" s="63"/>
      <c r="B89" s="63"/>
      <c r="C89" s="63"/>
    </row>
    <row r="90" spans="1:3" s="17" customFormat="1" x14ac:dyDescent="0.2">
      <c r="A90" s="63"/>
      <c r="B90" s="63"/>
      <c r="C90" s="63"/>
    </row>
    <row r="91" spans="1:3" s="17" customFormat="1" x14ac:dyDescent="0.2">
      <c r="A91" s="63"/>
      <c r="B91" s="63"/>
      <c r="C91" s="63"/>
    </row>
    <row r="92" spans="1:3" s="17" customFormat="1" x14ac:dyDescent="0.2">
      <c r="A92" s="63"/>
      <c r="B92" s="63"/>
      <c r="C92" s="63"/>
    </row>
    <row r="93" spans="1:3" s="17" customFormat="1" x14ac:dyDescent="0.2">
      <c r="A93" s="63"/>
      <c r="B93" s="63"/>
      <c r="C93" s="63"/>
    </row>
    <row r="94" spans="1:3" s="17" customFormat="1" x14ac:dyDescent="0.2">
      <c r="A94" s="63"/>
      <c r="B94" s="63"/>
      <c r="C94" s="63"/>
    </row>
    <row r="95" spans="1:3" s="17" customFormat="1" x14ac:dyDescent="0.2">
      <c r="A95" s="63"/>
      <c r="B95" s="63"/>
      <c r="C95" s="63"/>
    </row>
    <row r="96" spans="1:3" s="17" customFormat="1" x14ac:dyDescent="0.2">
      <c r="A96" s="63"/>
      <c r="B96" s="63"/>
      <c r="C96" s="63"/>
    </row>
    <row r="97" spans="1:3" s="17" customFormat="1" x14ac:dyDescent="0.2">
      <c r="A97" s="63"/>
      <c r="B97" s="63"/>
      <c r="C97" s="63"/>
    </row>
    <row r="98" spans="1:3" s="17" customFormat="1" x14ac:dyDescent="0.2">
      <c r="A98" s="63"/>
      <c r="B98" s="63"/>
      <c r="C98" s="63"/>
    </row>
    <row r="99" spans="1:3" s="17" customFormat="1" x14ac:dyDescent="0.2">
      <c r="A99" s="63"/>
      <c r="B99" s="63"/>
      <c r="C99" s="63"/>
    </row>
    <row r="100" spans="1:3" s="17" customFormat="1" x14ac:dyDescent="0.2">
      <c r="A100" s="63"/>
      <c r="B100" s="63"/>
      <c r="C100" s="63"/>
    </row>
    <row r="101" spans="1:3" s="17" customFormat="1" x14ac:dyDescent="0.2">
      <c r="A101" s="63"/>
      <c r="B101" s="63"/>
      <c r="C101" s="63"/>
    </row>
    <row r="102" spans="1:3" s="17" customFormat="1" x14ac:dyDescent="0.2">
      <c r="A102" s="63"/>
      <c r="B102" s="63"/>
      <c r="C102" s="63"/>
    </row>
    <row r="103" spans="1:3" s="17" customFormat="1" x14ac:dyDescent="0.2">
      <c r="A103" s="63"/>
      <c r="B103" s="63"/>
      <c r="C103" s="63"/>
    </row>
    <row r="104" spans="1:3" s="17" customFormat="1" x14ac:dyDescent="0.2">
      <c r="A104" s="63"/>
      <c r="B104" s="63"/>
      <c r="C104" s="63"/>
    </row>
    <row r="105" spans="1:3" s="17" customFormat="1" x14ac:dyDescent="0.2">
      <c r="A105" s="63"/>
      <c r="B105" s="63"/>
      <c r="C105" s="63"/>
    </row>
    <row r="106" spans="1:3" s="17" customFormat="1" x14ac:dyDescent="0.2">
      <c r="A106" s="63"/>
      <c r="B106" s="63"/>
      <c r="C106" s="63"/>
    </row>
    <row r="107" spans="1:3" s="17" customFormat="1" x14ac:dyDescent="0.2">
      <c r="A107" s="63"/>
      <c r="B107" s="63"/>
      <c r="C107" s="63"/>
    </row>
    <row r="108" spans="1:3" s="17" customFormat="1" x14ac:dyDescent="0.2">
      <c r="A108" s="63"/>
      <c r="B108" s="63"/>
      <c r="C108" s="63"/>
    </row>
    <row r="109" spans="1:3" s="17" customFormat="1" x14ac:dyDescent="0.2">
      <c r="A109" s="63"/>
      <c r="B109" s="63"/>
      <c r="C109" s="63"/>
    </row>
    <row r="110" spans="1:3" s="17" customFormat="1" x14ac:dyDescent="0.2">
      <c r="A110" s="63"/>
      <c r="B110" s="63"/>
      <c r="C110" s="63"/>
    </row>
    <row r="111" spans="1:3" s="17" customFormat="1" x14ac:dyDescent="0.2">
      <c r="A111" s="63"/>
      <c r="B111" s="63"/>
      <c r="C111" s="63"/>
    </row>
    <row r="112" spans="1:3" s="17" customFormat="1" x14ac:dyDescent="0.2">
      <c r="A112" s="63"/>
      <c r="B112" s="63"/>
      <c r="C112" s="63"/>
    </row>
    <row r="113" spans="1:3" s="17" customFormat="1" x14ac:dyDescent="0.2">
      <c r="A113" s="63"/>
      <c r="B113" s="63"/>
      <c r="C113" s="63"/>
    </row>
    <row r="114" spans="1:3" s="17" customFormat="1" x14ac:dyDescent="0.2">
      <c r="A114" s="63"/>
      <c r="B114" s="63"/>
      <c r="C114" s="63"/>
    </row>
    <row r="115" spans="1:3" s="17" customFormat="1" x14ac:dyDescent="0.2">
      <c r="A115" s="63"/>
      <c r="B115" s="63"/>
      <c r="C115" s="63"/>
    </row>
    <row r="116" spans="1:3" s="17" customFormat="1" x14ac:dyDescent="0.2">
      <c r="A116" s="63"/>
      <c r="B116" s="63"/>
      <c r="C116" s="63"/>
    </row>
    <row r="117" spans="1:3" s="17" customFormat="1" x14ac:dyDescent="0.2">
      <c r="A117" s="63"/>
      <c r="B117" s="63"/>
      <c r="C117" s="63"/>
    </row>
    <row r="118" spans="1:3" s="17" customFormat="1" x14ac:dyDescent="0.2">
      <c r="A118" s="63"/>
      <c r="B118" s="63"/>
      <c r="C118" s="63"/>
    </row>
    <row r="119" spans="1:3" s="17" customFormat="1" x14ac:dyDescent="0.2">
      <c r="A119" s="63"/>
      <c r="B119" s="63"/>
      <c r="C119" s="63"/>
    </row>
    <row r="120" spans="1:3" s="17" customFormat="1" x14ac:dyDescent="0.2">
      <c r="A120" s="63"/>
      <c r="B120" s="63"/>
    </row>
    <row r="121" spans="1:3" s="17" customFormat="1" x14ac:dyDescent="0.2">
      <c r="A121" s="63"/>
      <c r="B121" s="63"/>
      <c r="C121" s="63"/>
    </row>
    <row r="122" spans="1:3" s="17" customFormat="1" x14ac:dyDescent="0.2">
      <c r="A122" s="63"/>
      <c r="B122" s="63"/>
      <c r="C122" s="63"/>
    </row>
    <row r="123" spans="1:3" s="17" customFormat="1" x14ac:dyDescent="0.2">
      <c r="A123" s="63"/>
      <c r="B123" s="63"/>
      <c r="C123" s="63"/>
    </row>
    <row r="124" spans="1:3" s="17" customFormat="1" x14ac:dyDescent="0.2">
      <c r="A124" s="63"/>
      <c r="B124" s="63"/>
      <c r="C124" s="63"/>
    </row>
    <row r="125" spans="1:3" s="17" customFormat="1" x14ac:dyDescent="0.2">
      <c r="A125" s="63"/>
      <c r="B125" s="63"/>
      <c r="C125" s="63"/>
    </row>
    <row r="126" spans="1:3" s="17" customFormat="1" x14ac:dyDescent="0.2">
      <c r="A126" s="63"/>
      <c r="B126" s="63"/>
      <c r="C126" s="63"/>
    </row>
    <row r="127" spans="1:3" s="17" customFormat="1" x14ac:dyDescent="0.2">
      <c r="A127" s="63"/>
      <c r="B127" s="63"/>
      <c r="C127" s="63"/>
    </row>
    <row r="128" spans="1:3" s="17" customFormat="1" x14ac:dyDescent="0.2">
      <c r="A128" s="63"/>
      <c r="B128" s="63"/>
      <c r="C128" s="63"/>
    </row>
    <row r="129" spans="1:3" s="17" customFormat="1" x14ac:dyDescent="0.2">
      <c r="A129" s="63"/>
      <c r="B129" s="63"/>
      <c r="C129" s="63"/>
    </row>
    <row r="130" spans="1:3" s="17" customFormat="1" x14ac:dyDescent="0.2">
      <c r="A130" s="63"/>
      <c r="B130" s="63"/>
      <c r="C130" s="63"/>
    </row>
    <row r="131" spans="1:3" s="17" customFormat="1" x14ac:dyDescent="0.2">
      <c r="A131" s="63"/>
      <c r="B131" s="63"/>
      <c r="C131" s="63"/>
    </row>
    <row r="132" spans="1:3" s="17" customFormat="1" x14ac:dyDescent="0.2">
      <c r="A132" s="63"/>
      <c r="B132" s="63"/>
      <c r="C132" s="63"/>
    </row>
    <row r="133" spans="1:3" s="17" customFormat="1" x14ac:dyDescent="0.2">
      <c r="A133" s="63"/>
      <c r="B133" s="63"/>
      <c r="C133" s="63"/>
    </row>
    <row r="134" spans="1:3" s="17" customFormat="1" x14ac:dyDescent="0.2">
      <c r="A134" s="63"/>
      <c r="B134" s="63"/>
      <c r="C134" s="63"/>
    </row>
    <row r="135" spans="1:3" s="17" customFormat="1" x14ac:dyDescent="0.2">
      <c r="A135" s="63"/>
      <c r="B135" s="63"/>
      <c r="C135" s="63"/>
    </row>
    <row r="136" spans="1:3" s="17" customFormat="1" x14ac:dyDescent="0.2">
      <c r="A136" s="63"/>
      <c r="B136" s="63"/>
      <c r="C136" s="63"/>
    </row>
    <row r="137" spans="1:3" s="17" customFormat="1" x14ac:dyDescent="0.2">
      <c r="A137" s="63"/>
      <c r="B137" s="63"/>
      <c r="C137" s="63"/>
    </row>
    <row r="138" spans="1:3" s="17" customFormat="1" x14ac:dyDescent="0.2">
      <c r="A138" s="63"/>
      <c r="B138" s="63"/>
      <c r="C138" s="63"/>
    </row>
    <row r="139" spans="1:3" s="17" customFormat="1" x14ac:dyDescent="0.2"/>
    <row r="140" spans="1:3" s="17" customFormat="1" x14ac:dyDescent="0.2"/>
    <row r="141" spans="1:3" s="17" customFormat="1" x14ac:dyDescent="0.2"/>
    <row r="142" spans="1:3" s="17" customFormat="1" x14ac:dyDescent="0.2"/>
    <row r="143" spans="1:3" s="17" customFormat="1" x14ac:dyDescent="0.2"/>
    <row r="144" spans="1:3" s="17" customFormat="1" x14ac:dyDescent="0.2"/>
    <row r="145" spans="1:123" s="17" customFormat="1" x14ac:dyDescent="0.2"/>
    <row r="146" spans="1:123" s="17" customFormat="1" x14ac:dyDescent="0.2">
      <c r="A146" s="63"/>
      <c r="B146" s="63"/>
      <c r="C146" s="63"/>
    </row>
    <row r="147" spans="1:123" s="17" customFormat="1" x14ac:dyDescent="0.2">
      <c r="A147" s="63"/>
      <c r="B147" s="63"/>
      <c r="C147" s="63"/>
    </row>
    <row r="148" spans="1:123" s="17" customFormat="1" x14ac:dyDescent="0.2">
      <c r="A148" s="63"/>
      <c r="B148" s="63"/>
      <c r="C148" s="63"/>
    </row>
    <row r="149" spans="1:123" s="17" customFormat="1" x14ac:dyDescent="0.2">
      <c r="A149" s="63"/>
      <c r="B149" s="63"/>
      <c r="C149" s="63"/>
    </row>
    <row r="150" spans="1:123" s="17" customFormat="1" x14ac:dyDescent="0.2">
      <c r="A150" s="63"/>
      <c r="B150" s="63"/>
      <c r="C150" s="63"/>
    </row>
    <row r="151" spans="1:123" s="17" customFormat="1" x14ac:dyDescent="0.2">
      <c r="A151" s="63"/>
      <c r="B151" s="63"/>
      <c r="C151" s="63"/>
    </row>
    <row r="152" spans="1:123" s="17" customFormat="1" x14ac:dyDescent="0.2">
      <c r="A152" s="63"/>
      <c r="B152" s="63"/>
      <c r="C152" s="63"/>
    </row>
    <row r="153" spans="1:123" s="17" customFormat="1" x14ac:dyDescent="0.2">
      <c r="A153" s="63"/>
      <c r="B153" s="63"/>
      <c r="C153" s="63"/>
    </row>
    <row r="154" spans="1:123" s="17" customFormat="1" x14ac:dyDescent="0.2">
      <c r="A154" s="63"/>
      <c r="B154" s="63"/>
      <c r="C154" s="63"/>
    </row>
    <row r="155" spans="1:123" s="17" customFormat="1" x14ac:dyDescent="0.2">
      <c r="A155" s="63"/>
      <c r="B155" s="63"/>
      <c r="C155" s="63"/>
    </row>
    <row r="156" spans="1:123" s="17" customFormat="1" x14ac:dyDescent="0.2">
      <c r="A156" s="63"/>
      <c r="B156" s="63"/>
      <c r="C156" s="63"/>
    </row>
    <row r="157" spans="1:123" s="17" customFormat="1" x14ac:dyDescent="0.2">
      <c r="A157" s="63"/>
      <c r="B157" s="63"/>
      <c r="C157" s="63"/>
    </row>
    <row r="158" spans="1:123" s="17" customFormat="1" x14ac:dyDescent="0.2">
      <c r="A158" s="63"/>
      <c r="B158" s="63"/>
      <c r="C158" s="63"/>
    </row>
    <row r="159" spans="1:123" s="17" customFormat="1" x14ac:dyDescent="0.2">
      <c r="A159" s="63"/>
      <c r="B159" s="63"/>
      <c r="C159" s="63"/>
    </row>
    <row r="160" spans="1:123" s="17" customFormat="1" x14ac:dyDescent="0.2">
      <c r="A160" s="63"/>
      <c r="B160" s="63"/>
      <c r="C160" s="63"/>
      <c r="DM160" s="3"/>
      <c r="DN160" s="3"/>
      <c r="DO160" s="3"/>
      <c r="DP160" s="3"/>
      <c r="DQ160" s="3"/>
      <c r="DR160" s="3"/>
      <c r="DS160" s="3"/>
    </row>
    <row r="161" spans="1:133" s="17" customFormat="1" x14ac:dyDescent="0.2">
      <c r="A161" s="5"/>
      <c r="B161" s="5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92C4-8520-4D05-B914-D9164132FC92}">
  <dimension ref="A1:IB161"/>
  <sheetViews>
    <sheetView showGridLines="0" zoomScale="80" zoomScaleNormal="80" workbookViewId="0">
      <pane xSplit="3" ySplit="6" topLeftCell="D7" activePane="bottomRight" state="frozen"/>
      <selection activeCell="DC57" sqref="DC57"/>
      <selection pane="topRight" activeCell="DC57" sqref="DC57"/>
      <selection pane="bottomLeft" activeCell="DC57" sqref="DC57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16" width="18.85546875" style="3" customWidth="1"/>
    <col min="117" max="16384" width="9.140625" style="3"/>
  </cols>
  <sheetData>
    <row r="1" spans="1:225" ht="15" customHeight="1" x14ac:dyDescent="0.25">
      <c r="A1" s="1" t="s">
        <v>0</v>
      </c>
      <c r="B1" s="2"/>
      <c r="C1" s="2"/>
    </row>
    <row r="2" spans="1:225" ht="15" customHeight="1" x14ac:dyDescent="0.25">
      <c r="A2" s="1" t="s">
        <v>12</v>
      </c>
      <c r="B2" s="2"/>
      <c r="C2" s="2"/>
    </row>
    <row r="3" spans="1:225" ht="15" customHeight="1" x14ac:dyDescent="0.25">
      <c r="A3" s="4" t="s">
        <v>356</v>
      </c>
      <c r="B3" s="2"/>
      <c r="C3" s="2"/>
    </row>
    <row r="4" spans="1:225" ht="22.5" customHeight="1" x14ac:dyDescent="0.2"/>
    <row r="5" spans="1:225" ht="22.5" customHeight="1" x14ac:dyDescent="0.2">
      <c r="D5" s="10">
        <v>701</v>
      </c>
      <c r="E5" s="10">
        <v>900</v>
      </c>
      <c r="F5" s="10">
        <v>901</v>
      </c>
      <c r="G5" s="10">
        <v>902</v>
      </c>
      <c r="H5" s="10">
        <v>702</v>
      </c>
      <c r="I5" s="10">
        <v>703</v>
      </c>
      <c r="J5" s="10">
        <v>704</v>
      </c>
      <c r="K5" s="10">
        <v>705</v>
      </c>
      <c r="L5" s="10">
        <v>706</v>
      </c>
      <c r="M5" s="10">
        <v>708</v>
      </c>
      <c r="N5" s="10">
        <v>707</v>
      </c>
      <c r="O5" s="10">
        <v>710</v>
      </c>
      <c r="P5" s="10">
        <v>711</v>
      </c>
      <c r="Q5" s="10">
        <v>712</v>
      </c>
      <c r="R5" s="10">
        <v>713</v>
      </c>
      <c r="S5" s="10">
        <v>714</v>
      </c>
      <c r="T5" s="10">
        <v>715</v>
      </c>
      <c r="U5" s="10">
        <v>903</v>
      </c>
      <c r="V5" s="10">
        <v>716</v>
      </c>
      <c r="W5" s="10">
        <v>717</v>
      </c>
      <c r="X5" s="10">
        <v>718</v>
      </c>
      <c r="Y5" s="10">
        <v>719</v>
      </c>
      <c r="Z5" s="10">
        <v>720</v>
      </c>
      <c r="AA5" s="10">
        <v>721</v>
      </c>
      <c r="AB5" s="10">
        <v>722</v>
      </c>
      <c r="AC5" s="10">
        <v>723</v>
      </c>
      <c r="AD5" s="10">
        <v>724</v>
      </c>
      <c r="AE5" s="10">
        <v>725</v>
      </c>
      <c r="AF5" s="10">
        <v>726</v>
      </c>
      <c r="AG5" s="10">
        <v>727</v>
      </c>
      <c r="AH5" s="10">
        <v>728</v>
      </c>
      <c r="AI5" s="10">
        <v>729</v>
      </c>
      <c r="AJ5" s="10">
        <v>730</v>
      </c>
      <c r="AK5" s="10">
        <v>731</v>
      </c>
      <c r="AL5" s="10">
        <v>732</v>
      </c>
      <c r="AM5" s="10">
        <v>733</v>
      </c>
      <c r="AN5" s="10">
        <v>734</v>
      </c>
      <c r="AO5" s="10">
        <v>735</v>
      </c>
      <c r="AP5" s="10">
        <v>736</v>
      </c>
      <c r="AQ5" s="10">
        <v>737</v>
      </c>
      <c r="AR5" s="10">
        <v>738</v>
      </c>
      <c r="AS5" s="10">
        <v>739</v>
      </c>
      <c r="AT5" s="10">
        <v>740</v>
      </c>
      <c r="AU5" s="10">
        <v>741</v>
      </c>
      <c r="AV5" s="10">
        <v>742</v>
      </c>
      <c r="AW5" s="10">
        <v>743</v>
      </c>
      <c r="AX5" s="10">
        <v>744</v>
      </c>
      <c r="AY5" s="10">
        <v>745</v>
      </c>
      <c r="AZ5" s="10">
        <v>746</v>
      </c>
      <c r="BA5" s="10">
        <v>747</v>
      </c>
      <c r="BB5" s="10">
        <v>748</v>
      </c>
      <c r="BC5" s="10">
        <v>749</v>
      </c>
      <c r="BD5" s="10">
        <v>750</v>
      </c>
      <c r="BE5" s="10">
        <v>751</v>
      </c>
      <c r="BF5" s="10">
        <v>752</v>
      </c>
      <c r="BG5" s="10">
        <v>753</v>
      </c>
      <c r="BH5" s="10">
        <v>754</v>
      </c>
      <c r="BI5" s="10">
        <v>755</v>
      </c>
      <c r="BJ5" s="10">
        <v>756</v>
      </c>
      <c r="BK5" s="10">
        <v>757</v>
      </c>
      <c r="BL5" s="10">
        <v>758</v>
      </c>
      <c r="BM5" s="10">
        <v>759</v>
      </c>
      <c r="BN5" s="10">
        <v>760</v>
      </c>
      <c r="BO5" s="10">
        <v>761</v>
      </c>
      <c r="BP5" s="10">
        <v>765</v>
      </c>
      <c r="BQ5" s="10">
        <v>766</v>
      </c>
      <c r="BR5" s="10">
        <v>767</v>
      </c>
      <c r="BS5" s="10">
        <v>768</v>
      </c>
      <c r="BT5" s="10">
        <v>769</v>
      </c>
      <c r="BU5" s="10">
        <v>770</v>
      </c>
      <c r="BV5" s="10">
        <v>771</v>
      </c>
      <c r="BW5" s="10">
        <v>773</v>
      </c>
      <c r="BX5" s="10">
        <v>774</v>
      </c>
      <c r="BY5" s="10">
        <v>775</v>
      </c>
      <c r="BZ5" s="10">
        <v>776</v>
      </c>
      <c r="CA5" s="10">
        <v>777</v>
      </c>
      <c r="CB5" s="10">
        <v>778</v>
      </c>
      <c r="CC5" s="10">
        <v>779</v>
      </c>
      <c r="CD5" s="10">
        <v>780</v>
      </c>
      <c r="CE5" s="10">
        <v>781</v>
      </c>
      <c r="CF5" s="10">
        <v>782</v>
      </c>
      <c r="CG5" s="10">
        <v>783</v>
      </c>
      <c r="CH5" s="10">
        <v>784</v>
      </c>
      <c r="CI5" s="10">
        <v>785</v>
      </c>
      <c r="CJ5" s="10">
        <v>904</v>
      </c>
      <c r="CK5" s="10">
        <v>905</v>
      </c>
      <c r="CL5" s="10">
        <v>906</v>
      </c>
      <c r="CM5" s="10">
        <v>90601</v>
      </c>
      <c r="CN5" s="10">
        <v>90602</v>
      </c>
      <c r="CO5" s="10">
        <v>907</v>
      </c>
      <c r="CP5" s="10">
        <v>90701</v>
      </c>
      <c r="CQ5" s="10">
        <v>90702</v>
      </c>
      <c r="CR5" s="10">
        <v>786</v>
      </c>
      <c r="CS5" s="10">
        <v>789</v>
      </c>
      <c r="CT5" s="10">
        <v>798</v>
      </c>
      <c r="CU5" s="10">
        <v>790</v>
      </c>
      <c r="CV5" s="10">
        <v>791</v>
      </c>
      <c r="CW5" s="10">
        <v>792</v>
      </c>
      <c r="CX5" s="10">
        <v>793</v>
      </c>
      <c r="CY5" s="10">
        <v>794</v>
      </c>
      <c r="CZ5" s="10">
        <v>795</v>
      </c>
      <c r="DA5" s="10">
        <v>796</v>
      </c>
      <c r="DB5" s="10">
        <v>797</v>
      </c>
      <c r="DC5" s="10">
        <v>908</v>
      </c>
      <c r="DD5" s="10">
        <v>909</v>
      </c>
      <c r="DE5" s="10">
        <v>910</v>
      </c>
      <c r="DF5" s="10">
        <v>91001</v>
      </c>
      <c r="DG5" s="10">
        <v>91002</v>
      </c>
      <c r="DH5" s="10">
        <v>911</v>
      </c>
      <c r="DI5" s="10">
        <v>91101</v>
      </c>
      <c r="DJ5" s="10">
        <v>91102</v>
      </c>
      <c r="DK5" s="10">
        <v>799</v>
      </c>
      <c r="DL5" s="5"/>
    </row>
    <row r="6" spans="1:225" ht="80.099999999999994" customHeight="1" x14ac:dyDescent="0.2">
      <c r="A6" s="65" t="s">
        <v>141</v>
      </c>
      <c r="B6" s="65" t="s">
        <v>142</v>
      </c>
      <c r="C6" s="65" t="s">
        <v>143</v>
      </c>
      <c r="D6" s="72" t="s">
        <v>44</v>
      </c>
      <c r="E6" s="72" t="s">
        <v>45</v>
      </c>
      <c r="F6" s="72" t="s">
        <v>46</v>
      </c>
      <c r="G6" s="72" t="s">
        <v>47</v>
      </c>
      <c r="H6" s="72" t="s">
        <v>110</v>
      </c>
      <c r="I6" s="72" t="s">
        <v>48</v>
      </c>
      <c r="J6" s="72" t="s">
        <v>14</v>
      </c>
      <c r="K6" s="72" t="s">
        <v>105</v>
      </c>
      <c r="L6" s="72" t="s">
        <v>106</v>
      </c>
      <c r="M6" s="72" t="s">
        <v>107</v>
      </c>
      <c r="N6" s="72" t="s">
        <v>98</v>
      </c>
      <c r="O6" s="72" t="s">
        <v>41</v>
      </c>
      <c r="P6" s="72" t="s">
        <v>42</v>
      </c>
      <c r="Q6" s="72" t="s">
        <v>37</v>
      </c>
      <c r="R6" s="72" t="s">
        <v>312</v>
      </c>
      <c r="S6" s="72" t="s">
        <v>74</v>
      </c>
      <c r="T6" s="72" t="s">
        <v>75</v>
      </c>
      <c r="U6" s="72" t="s">
        <v>76</v>
      </c>
      <c r="V6" s="72" t="s">
        <v>77</v>
      </c>
      <c r="W6" s="72" t="s">
        <v>30</v>
      </c>
      <c r="X6" s="72" t="s">
        <v>15</v>
      </c>
      <c r="Y6" s="72" t="s">
        <v>83</v>
      </c>
      <c r="Z6" s="72" t="s">
        <v>84</v>
      </c>
      <c r="AA6" s="72" t="s">
        <v>85</v>
      </c>
      <c r="AB6" s="72" t="s">
        <v>86</v>
      </c>
      <c r="AC6" s="72" t="s">
        <v>56</v>
      </c>
      <c r="AD6" s="72" t="s">
        <v>57</v>
      </c>
      <c r="AE6" s="72" t="s">
        <v>87</v>
      </c>
      <c r="AF6" s="72" t="s">
        <v>88</v>
      </c>
      <c r="AG6" s="72" t="s">
        <v>35</v>
      </c>
      <c r="AH6" s="72" t="s">
        <v>79</v>
      </c>
      <c r="AI6" s="72" t="s">
        <v>16</v>
      </c>
      <c r="AJ6" s="72" t="s">
        <v>313</v>
      </c>
      <c r="AK6" s="72" t="s">
        <v>90</v>
      </c>
      <c r="AL6" s="72" t="s">
        <v>91</v>
      </c>
      <c r="AM6" s="72" t="s">
        <v>92</v>
      </c>
      <c r="AN6" s="72" t="s">
        <v>93</v>
      </c>
      <c r="AO6" s="72" t="s">
        <v>81</v>
      </c>
      <c r="AP6" s="72" t="s">
        <v>108</v>
      </c>
      <c r="AQ6" s="72" t="s">
        <v>31</v>
      </c>
      <c r="AR6" s="72" t="s">
        <v>38</v>
      </c>
      <c r="AS6" s="72" t="s">
        <v>39</v>
      </c>
      <c r="AT6" s="72" t="s">
        <v>49</v>
      </c>
      <c r="AU6" s="72" t="s">
        <v>50</v>
      </c>
      <c r="AV6" s="72" t="s">
        <v>51</v>
      </c>
      <c r="AW6" s="72" t="s">
        <v>52</v>
      </c>
      <c r="AX6" s="72" t="s">
        <v>53</v>
      </c>
      <c r="AY6" s="72" t="s">
        <v>99</v>
      </c>
      <c r="AZ6" s="72" t="s">
        <v>100</v>
      </c>
      <c r="BA6" s="72" t="s">
        <v>101</v>
      </c>
      <c r="BB6" s="72" t="s">
        <v>111</v>
      </c>
      <c r="BC6" s="72" t="s">
        <v>112</v>
      </c>
      <c r="BD6" s="72" t="s">
        <v>17</v>
      </c>
      <c r="BE6" s="72" t="s">
        <v>18</v>
      </c>
      <c r="BF6" s="72" t="s">
        <v>113</v>
      </c>
      <c r="BG6" s="72" t="s">
        <v>114</v>
      </c>
      <c r="BH6" s="72" t="s">
        <v>115</v>
      </c>
      <c r="BI6" s="72" t="s">
        <v>102</v>
      </c>
      <c r="BJ6" s="72" t="s">
        <v>103</v>
      </c>
      <c r="BK6" s="72" t="s">
        <v>116</v>
      </c>
      <c r="BL6" s="72" t="s">
        <v>117</v>
      </c>
      <c r="BM6" s="72" t="s">
        <v>118</v>
      </c>
      <c r="BN6" s="72" t="s">
        <v>120</v>
      </c>
      <c r="BO6" s="72" t="s">
        <v>54</v>
      </c>
      <c r="BP6" s="72" t="s">
        <v>58</v>
      </c>
      <c r="BQ6" s="72" t="s">
        <v>59</v>
      </c>
      <c r="BR6" s="72" t="s">
        <v>60</v>
      </c>
      <c r="BS6" s="72" t="s">
        <v>61</v>
      </c>
      <c r="BT6" s="72" t="s">
        <v>94</v>
      </c>
      <c r="BU6" s="72" t="s">
        <v>314</v>
      </c>
      <c r="BV6" s="72" t="s">
        <v>96</v>
      </c>
      <c r="BW6" s="72" t="s">
        <v>62</v>
      </c>
      <c r="BX6" s="72" t="s">
        <v>63</v>
      </c>
      <c r="BY6" s="72" t="s">
        <v>64</v>
      </c>
      <c r="BZ6" s="72" t="s">
        <v>65</v>
      </c>
      <c r="CA6" s="72" t="s">
        <v>66</v>
      </c>
      <c r="CB6" s="72" t="s">
        <v>67</v>
      </c>
      <c r="CC6" s="72" t="s">
        <v>68</v>
      </c>
      <c r="CD6" s="72" t="s">
        <v>69</v>
      </c>
      <c r="CE6" s="72" t="s">
        <v>70</v>
      </c>
      <c r="CF6" s="72" t="s">
        <v>71</v>
      </c>
      <c r="CG6" s="72" t="s">
        <v>72</v>
      </c>
      <c r="CH6" s="72" t="s">
        <v>20</v>
      </c>
      <c r="CI6" s="72" t="s">
        <v>21</v>
      </c>
      <c r="CJ6" s="72" t="s">
        <v>22</v>
      </c>
      <c r="CK6" s="72" t="s">
        <v>23</v>
      </c>
      <c r="CL6" s="72" t="s">
        <v>24</v>
      </c>
      <c r="CM6" s="72" t="s">
        <v>25</v>
      </c>
      <c r="CN6" s="72" t="s">
        <v>26</v>
      </c>
      <c r="CO6" s="72" t="s">
        <v>27</v>
      </c>
      <c r="CP6" s="72" t="s">
        <v>25</v>
      </c>
      <c r="CQ6" s="72" t="s">
        <v>26</v>
      </c>
      <c r="CR6" s="72" t="s">
        <v>28</v>
      </c>
      <c r="CS6" s="72" t="s">
        <v>122</v>
      </c>
      <c r="CT6" s="72" t="s">
        <v>123</v>
      </c>
      <c r="CU6" s="72" t="s">
        <v>125</v>
      </c>
      <c r="CV6" s="72" t="s">
        <v>126</v>
      </c>
      <c r="CW6" s="72" t="s">
        <v>127</v>
      </c>
      <c r="CX6" s="72" t="s">
        <v>128</v>
      </c>
      <c r="CY6" s="72" t="s">
        <v>129</v>
      </c>
      <c r="CZ6" s="72" t="s">
        <v>130</v>
      </c>
      <c r="DA6" s="72" t="s">
        <v>20</v>
      </c>
      <c r="DB6" s="72" t="s">
        <v>21</v>
      </c>
      <c r="DC6" s="72" t="s">
        <v>22</v>
      </c>
      <c r="DD6" s="72" t="s">
        <v>23</v>
      </c>
      <c r="DE6" s="72" t="s">
        <v>24</v>
      </c>
      <c r="DF6" s="72" t="s">
        <v>25</v>
      </c>
      <c r="DG6" s="72" t="s">
        <v>26</v>
      </c>
      <c r="DH6" s="72" t="s">
        <v>27</v>
      </c>
      <c r="DI6" s="72" t="s">
        <v>25</v>
      </c>
      <c r="DJ6" s="72" t="s">
        <v>26</v>
      </c>
      <c r="DK6" s="72" t="s">
        <v>131</v>
      </c>
      <c r="DL6" s="71" t="s">
        <v>355</v>
      </c>
    </row>
    <row r="7" spans="1:225" ht="12.75" customHeight="1" x14ac:dyDescent="0.2">
      <c r="A7" s="66" t="s">
        <v>145</v>
      </c>
      <c r="B7" s="21">
        <v>1001</v>
      </c>
      <c r="C7" s="67" t="s">
        <v>146</v>
      </c>
      <c r="D7" s="23">
        <v>6179469.0099999998</v>
      </c>
      <c r="E7" s="22">
        <v>0</v>
      </c>
      <c r="F7" s="22">
        <v>0</v>
      </c>
      <c r="G7" s="22">
        <v>6179469.0099999998</v>
      </c>
      <c r="H7" s="22">
        <v>441.83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18361648.98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294705.67</v>
      </c>
      <c r="Z7" s="22">
        <v>17791067.199999999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126665.61</v>
      </c>
      <c r="AK7" s="22">
        <v>0</v>
      </c>
      <c r="AL7" s="22">
        <v>0</v>
      </c>
      <c r="AM7" s="22">
        <v>364488.49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124759.6</v>
      </c>
      <c r="AU7" s="22">
        <v>22125.22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174643.87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55814758.880000003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0</v>
      </c>
      <c r="CH7" s="22">
        <v>0</v>
      </c>
      <c r="CI7" s="23">
        <v>0</v>
      </c>
      <c r="CJ7" s="22">
        <v>0</v>
      </c>
      <c r="CK7" s="22">
        <v>0</v>
      </c>
      <c r="CL7" s="23">
        <v>0</v>
      </c>
      <c r="CM7" s="22">
        <v>0</v>
      </c>
      <c r="CN7" s="22">
        <v>0</v>
      </c>
      <c r="CO7" s="23">
        <v>0</v>
      </c>
      <c r="CP7" s="22">
        <v>0</v>
      </c>
      <c r="CQ7" s="22">
        <v>0</v>
      </c>
      <c r="CR7" s="22">
        <v>0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0</v>
      </c>
      <c r="CY7" s="22">
        <v>0</v>
      </c>
      <c r="CZ7" s="22">
        <v>0</v>
      </c>
      <c r="DA7" s="22">
        <v>0</v>
      </c>
      <c r="DB7" s="23">
        <v>0</v>
      </c>
      <c r="DC7" s="22">
        <v>0</v>
      </c>
      <c r="DD7" s="22">
        <v>0</v>
      </c>
      <c r="DE7" s="23">
        <v>0</v>
      </c>
      <c r="DF7" s="22">
        <v>0</v>
      </c>
      <c r="DG7" s="22">
        <v>0</v>
      </c>
      <c r="DH7" s="23">
        <v>0</v>
      </c>
      <c r="DI7" s="22">
        <v>0</v>
      </c>
      <c r="DJ7" s="22">
        <v>0</v>
      </c>
      <c r="DK7" s="22">
        <v>0</v>
      </c>
      <c r="DL7" s="22">
        <v>99254774.359999999</v>
      </c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 ht="12.75" customHeight="1" x14ac:dyDescent="0.2">
      <c r="A8" s="66" t="s">
        <v>148</v>
      </c>
      <c r="B8" s="21">
        <v>1003</v>
      </c>
      <c r="C8" s="67" t="s">
        <v>146</v>
      </c>
      <c r="D8" s="23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0</v>
      </c>
      <c r="CH8" s="22">
        <v>0</v>
      </c>
      <c r="CI8" s="23">
        <v>0</v>
      </c>
      <c r="CJ8" s="22">
        <v>0</v>
      </c>
      <c r="CK8" s="22">
        <v>0</v>
      </c>
      <c r="CL8" s="23">
        <v>0</v>
      </c>
      <c r="CM8" s="22">
        <v>0</v>
      </c>
      <c r="CN8" s="22">
        <v>0</v>
      </c>
      <c r="CO8" s="23">
        <v>0</v>
      </c>
      <c r="CP8" s="22">
        <v>0</v>
      </c>
      <c r="CQ8" s="22">
        <v>0</v>
      </c>
      <c r="CR8" s="22">
        <v>0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0</v>
      </c>
      <c r="CY8" s="22">
        <v>0</v>
      </c>
      <c r="CZ8" s="22">
        <v>0</v>
      </c>
      <c r="DA8" s="22">
        <v>0</v>
      </c>
      <c r="DB8" s="23">
        <v>0</v>
      </c>
      <c r="DC8" s="22">
        <v>0</v>
      </c>
      <c r="DD8" s="22">
        <v>0</v>
      </c>
      <c r="DE8" s="23">
        <v>0</v>
      </c>
      <c r="DF8" s="22">
        <v>0</v>
      </c>
      <c r="DG8" s="22">
        <v>0</v>
      </c>
      <c r="DH8" s="23">
        <v>0</v>
      </c>
      <c r="DI8" s="22">
        <v>0</v>
      </c>
      <c r="DJ8" s="22">
        <v>0</v>
      </c>
      <c r="DK8" s="22">
        <v>0</v>
      </c>
      <c r="DL8" s="22">
        <v>0</v>
      </c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 ht="12.75" customHeight="1" x14ac:dyDescent="0.2">
      <c r="A9" s="66" t="s">
        <v>150</v>
      </c>
      <c r="B9" s="21">
        <v>1004</v>
      </c>
      <c r="C9" s="67" t="s">
        <v>146</v>
      </c>
      <c r="D9" s="23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3">
        <v>0</v>
      </c>
      <c r="CJ9" s="22">
        <v>0</v>
      </c>
      <c r="CK9" s="22">
        <v>0</v>
      </c>
      <c r="CL9" s="23">
        <v>0</v>
      </c>
      <c r="CM9" s="22">
        <v>0</v>
      </c>
      <c r="CN9" s="22">
        <v>0</v>
      </c>
      <c r="CO9" s="23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3">
        <v>0</v>
      </c>
      <c r="DC9" s="22">
        <v>0</v>
      </c>
      <c r="DD9" s="22">
        <v>0</v>
      </c>
      <c r="DE9" s="23">
        <v>0</v>
      </c>
      <c r="DF9" s="22">
        <v>0</v>
      </c>
      <c r="DG9" s="22">
        <v>0</v>
      </c>
      <c r="DH9" s="23">
        <v>0</v>
      </c>
      <c r="DI9" s="22">
        <v>0</v>
      </c>
      <c r="DJ9" s="22">
        <v>0</v>
      </c>
      <c r="DK9" s="22">
        <v>0</v>
      </c>
      <c r="DL9" s="22">
        <v>0</v>
      </c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 ht="12.75" customHeight="1" x14ac:dyDescent="0.2">
      <c r="A10" s="66" t="s">
        <v>152</v>
      </c>
      <c r="B10" s="21">
        <v>1005</v>
      </c>
      <c r="C10" s="67" t="s">
        <v>146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v>0</v>
      </c>
      <c r="CJ10" s="22">
        <v>0</v>
      </c>
      <c r="CK10" s="22">
        <v>0</v>
      </c>
      <c r="CL10" s="23">
        <v>0</v>
      </c>
      <c r="CM10" s="22">
        <v>0</v>
      </c>
      <c r="CN10" s="22">
        <v>0</v>
      </c>
      <c r="CO10" s="23">
        <v>0</v>
      </c>
      <c r="CP10" s="22">
        <v>0</v>
      </c>
      <c r="CQ10" s="22">
        <v>0</v>
      </c>
      <c r="CR10" s="22">
        <v>0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>
        <v>0</v>
      </c>
      <c r="CY10" s="22">
        <v>0</v>
      </c>
      <c r="CZ10" s="22">
        <v>0</v>
      </c>
      <c r="DA10" s="22">
        <v>0</v>
      </c>
      <c r="DB10" s="23">
        <v>0</v>
      </c>
      <c r="DC10" s="22">
        <v>0</v>
      </c>
      <c r="DD10" s="22">
        <v>0</v>
      </c>
      <c r="DE10" s="23">
        <v>0</v>
      </c>
      <c r="DF10" s="22">
        <v>0</v>
      </c>
      <c r="DG10" s="22">
        <v>0</v>
      </c>
      <c r="DH10" s="23">
        <v>0</v>
      </c>
      <c r="DI10" s="22">
        <v>0</v>
      </c>
      <c r="DJ10" s="22">
        <v>0</v>
      </c>
      <c r="DK10" s="22">
        <v>0</v>
      </c>
      <c r="DL10" s="22">
        <v>0</v>
      </c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 ht="12.75" customHeight="1" x14ac:dyDescent="0.2">
      <c r="A11" s="66" t="s">
        <v>154</v>
      </c>
      <c r="B11" s="21">
        <v>1006</v>
      </c>
      <c r="C11" s="67" t="s">
        <v>146</v>
      </c>
      <c r="D11" s="23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v>0</v>
      </c>
      <c r="CJ11" s="22">
        <v>0</v>
      </c>
      <c r="CK11" s="22">
        <v>0</v>
      </c>
      <c r="CL11" s="23">
        <v>0</v>
      </c>
      <c r="CM11" s="22">
        <v>0</v>
      </c>
      <c r="CN11" s="22">
        <v>0</v>
      </c>
      <c r="CO11" s="23">
        <v>0</v>
      </c>
      <c r="CP11" s="22">
        <v>0</v>
      </c>
      <c r="CQ11" s="22">
        <v>0</v>
      </c>
      <c r="CR11" s="22">
        <v>0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0</v>
      </c>
      <c r="CY11" s="22">
        <v>0</v>
      </c>
      <c r="CZ11" s="22">
        <v>0</v>
      </c>
      <c r="DA11" s="22">
        <v>0</v>
      </c>
      <c r="DB11" s="23">
        <v>0</v>
      </c>
      <c r="DC11" s="22">
        <v>0</v>
      </c>
      <c r="DD11" s="22">
        <v>0</v>
      </c>
      <c r="DE11" s="23">
        <v>0</v>
      </c>
      <c r="DF11" s="22">
        <v>0</v>
      </c>
      <c r="DG11" s="22">
        <v>0</v>
      </c>
      <c r="DH11" s="23">
        <v>0</v>
      </c>
      <c r="DI11" s="22">
        <v>0</v>
      </c>
      <c r="DJ11" s="22">
        <v>0</v>
      </c>
      <c r="DK11" s="22">
        <v>0</v>
      </c>
      <c r="DL11" s="22">
        <v>0</v>
      </c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 ht="12.75" customHeight="1" x14ac:dyDescent="0.2">
      <c r="A12" s="66" t="s">
        <v>156</v>
      </c>
      <c r="B12" s="21">
        <v>1007</v>
      </c>
      <c r="C12" s="67" t="s">
        <v>146</v>
      </c>
      <c r="D12" s="23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v>0</v>
      </c>
      <c r="CJ12" s="22">
        <v>0</v>
      </c>
      <c r="CK12" s="22">
        <v>0</v>
      </c>
      <c r="CL12" s="23">
        <v>0</v>
      </c>
      <c r="CM12" s="22">
        <v>0</v>
      </c>
      <c r="CN12" s="22">
        <v>0</v>
      </c>
      <c r="CO12" s="23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3">
        <v>0</v>
      </c>
      <c r="DC12" s="22">
        <v>0</v>
      </c>
      <c r="DD12" s="22">
        <v>0</v>
      </c>
      <c r="DE12" s="23">
        <v>0</v>
      </c>
      <c r="DF12" s="22">
        <v>0</v>
      </c>
      <c r="DG12" s="22">
        <v>0</v>
      </c>
      <c r="DH12" s="23">
        <v>0</v>
      </c>
      <c r="DI12" s="22">
        <v>0</v>
      </c>
      <c r="DJ12" s="22">
        <v>0</v>
      </c>
      <c r="DK12" s="22">
        <v>0</v>
      </c>
      <c r="DL12" s="22">
        <v>0</v>
      </c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 ht="12.75" customHeight="1" x14ac:dyDescent="0.2">
      <c r="A13" s="66" t="s">
        <v>158</v>
      </c>
      <c r="B13" s="21">
        <v>1008</v>
      </c>
      <c r="C13" s="67" t="s">
        <v>146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v>0</v>
      </c>
      <c r="CJ13" s="22">
        <v>0</v>
      </c>
      <c r="CK13" s="22">
        <v>0</v>
      </c>
      <c r="CL13" s="23">
        <v>0</v>
      </c>
      <c r="CM13" s="22">
        <v>0</v>
      </c>
      <c r="CN13" s="22">
        <v>0</v>
      </c>
      <c r="CO13" s="23"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0</v>
      </c>
      <c r="CY13" s="22">
        <v>0</v>
      </c>
      <c r="CZ13" s="22">
        <v>0</v>
      </c>
      <c r="DA13" s="22">
        <v>0</v>
      </c>
      <c r="DB13" s="23">
        <v>0</v>
      </c>
      <c r="DC13" s="22">
        <v>0</v>
      </c>
      <c r="DD13" s="22">
        <v>0</v>
      </c>
      <c r="DE13" s="23">
        <v>0</v>
      </c>
      <c r="DF13" s="22">
        <v>0</v>
      </c>
      <c r="DG13" s="22">
        <v>0</v>
      </c>
      <c r="DH13" s="23">
        <v>0</v>
      </c>
      <c r="DI13" s="22">
        <v>0</v>
      </c>
      <c r="DJ13" s="22">
        <v>0</v>
      </c>
      <c r="DK13" s="22">
        <v>0</v>
      </c>
      <c r="DL13" s="22">
        <v>0</v>
      </c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 ht="12.75" customHeight="1" x14ac:dyDescent="0.2">
      <c r="A14" s="66" t="s">
        <v>159</v>
      </c>
      <c r="B14" s="21">
        <v>1009</v>
      </c>
      <c r="C14" s="67" t="s">
        <v>146</v>
      </c>
      <c r="D14" s="23">
        <v>79688583.459999993</v>
      </c>
      <c r="E14" s="22">
        <v>0</v>
      </c>
      <c r="F14" s="22">
        <v>0</v>
      </c>
      <c r="G14" s="22">
        <v>79688583.459999993</v>
      </c>
      <c r="H14" s="22">
        <v>12084153.999999998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9112752.9800000004</v>
      </c>
      <c r="P14" s="22">
        <v>0</v>
      </c>
      <c r="Q14" s="22">
        <v>531351.44000000006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19122.55</v>
      </c>
      <c r="AA14" s="22">
        <v>0</v>
      </c>
      <c r="AB14" s="22">
        <v>0</v>
      </c>
      <c r="AC14" s="22">
        <v>913.20000000000198</v>
      </c>
      <c r="AD14" s="22">
        <v>5467399.2300000004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348.28000000000003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13488529.879999999</v>
      </c>
      <c r="BQ14" s="22">
        <v>0</v>
      </c>
      <c r="BR14" s="22">
        <v>3384314.9699999997</v>
      </c>
      <c r="BS14" s="22">
        <v>18829704.369999997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v>0</v>
      </c>
      <c r="CJ14" s="22">
        <v>0</v>
      </c>
      <c r="CK14" s="22">
        <v>0</v>
      </c>
      <c r="CL14" s="23">
        <v>0</v>
      </c>
      <c r="CM14" s="22">
        <v>0</v>
      </c>
      <c r="CN14" s="22">
        <v>0</v>
      </c>
      <c r="CO14" s="23">
        <v>0</v>
      </c>
      <c r="CP14" s="22">
        <v>0</v>
      </c>
      <c r="CQ14" s="22">
        <v>0</v>
      </c>
      <c r="CR14" s="22">
        <v>264.34000000000003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0</v>
      </c>
      <c r="CY14" s="22">
        <v>0</v>
      </c>
      <c r="CZ14" s="22">
        <v>0</v>
      </c>
      <c r="DA14" s="22">
        <v>0</v>
      </c>
      <c r="DB14" s="23">
        <v>0</v>
      </c>
      <c r="DC14" s="22">
        <v>0</v>
      </c>
      <c r="DD14" s="22">
        <v>0</v>
      </c>
      <c r="DE14" s="23">
        <v>0</v>
      </c>
      <c r="DF14" s="22">
        <v>0</v>
      </c>
      <c r="DG14" s="22">
        <v>0</v>
      </c>
      <c r="DH14" s="23">
        <v>0</v>
      </c>
      <c r="DI14" s="22">
        <v>0</v>
      </c>
      <c r="DJ14" s="22">
        <v>0</v>
      </c>
      <c r="DK14" s="22">
        <v>0</v>
      </c>
      <c r="DL14" s="22">
        <v>142607438.69999999</v>
      </c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 ht="12.75" customHeight="1" x14ac:dyDescent="0.2">
      <c r="A15" s="66" t="s">
        <v>161</v>
      </c>
      <c r="B15" s="21">
        <v>1010</v>
      </c>
      <c r="C15" s="67" t="s">
        <v>146</v>
      </c>
      <c r="D15" s="23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v>0</v>
      </c>
      <c r="CJ15" s="22">
        <v>0</v>
      </c>
      <c r="CK15" s="22">
        <v>0</v>
      </c>
      <c r="CL15" s="23">
        <v>0</v>
      </c>
      <c r="CM15" s="22">
        <v>0</v>
      </c>
      <c r="CN15" s="22">
        <v>0</v>
      </c>
      <c r="CO15" s="23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3">
        <v>0</v>
      </c>
      <c r="DC15" s="22">
        <v>0</v>
      </c>
      <c r="DD15" s="22">
        <v>0</v>
      </c>
      <c r="DE15" s="23">
        <v>0</v>
      </c>
      <c r="DF15" s="22">
        <v>0</v>
      </c>
      <c r="DG15" s="22">
        <v>0</v>
      </c>
      <c r="DH15" s="23">
        <v>0</v>
      </c>
      <c r="DI15" s="22">
        <v>0</v>
      </c>
      <c r="DJ15" s="22">
        <v>0</v>
      </c>
      <c r="DK15" s="22">
        <v>0</v>
      </c>
      <c r="DL15" s="22">
        <v>0</v>
      </c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 ht="12.75" customHeight="1" x14ac:dyDescent="0.2">
      <c r="A16" s="66" t="s">
        <v>163</v>
      </c>
      <c r="B16" s="21">
        <v>1011</v>
      </c>
      <c r="C16" s="67" t="s">
        <v>146</v>
      </c>
      <c r="D16" s="23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-223440</v>
      </c>
      <c r="BJ16" s="22">
        <v>1795845.0381040005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v>0</v>
      </c>
      <c r="CJ16" s="22">
        <v>0</v>
      </c>
      <c r="CK16" s="22">
        <v>0</v>
      </c>
      <c r="CL16" s="23">
        <v>0</v>
      </c>
      <c r="CM16" s="22">
        <v>0</v>
      </c>
      <c r="CN16" s="22">
        <v>0</v>
      </c>
      <c r="CO16" s="23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22">
        <v>0</v>
      </c>
      <c r="DB16" s="23">
        <v>0</v>
      </c>
      <c r="DC16" s="22">
        <v>0</v>
      </c>
      <c r="DD16" s="22">
        <v>0</v>
      </c>
      <c r="DE16" s="23">
        <v>0</v>
      </c>
      <c r="DF16" s="22">
        <v>0</v>
      </c>
      <c r="DG16" s="22">
        <v>0</v>
      </c>
      <c r="DH16" s="23">
        <v>0</v>
      </c>
      <c r="DI16" s="22">
        <v>0</v>
      </c>
      <c r="DJ16" s="22">
        <v>0</v>
      </c>
      <c r="DK16" s="22">
        <v>0</v>
      </c>
      <c r="DL16" s="22">
        <v>1572405.0381040005</v>
      </c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 ht="12.75" customHeight="1" x14ac:dyDescent="0.2">
      <c r="A17" s="66" t="s">
        <v>165</v>
      </c>
      <c r="B17" s="21">
        <v>1012</v>
      </c>
      <c r="C17" s="67" t="s">
        <v>146</v>
      </c>
      <c r="D17" s="23">
        <v>339461</v>
      </c>
      <c r="E17" s="22">
        <v>0</v>
      </c>
      <c r="F17" s="22">
        <v>339461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15225383.130000001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20008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119517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1644084</v>
      </c>
      <c r="AU17" s="22">
        <v>25265</v>
      </c>
      <c r="AV17" s="22">
        <v>10336</v>
      </c>
      <c r="AW17" s="22">
        <v>0</v>
      </c>
      <c r="AX17" s="22">
        <v>5167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v>0</v>
      </c>
      <c r="CJ17" s="22">
        <v>0</v>
      </c>
      <c r="CK17" s="22">
        <v>0</v>
      </c>
      <c r="CL17" s="23">
        <v>0</v>
      </c>
      <c r="CM17" s="22">
        <v>0</v>
      </c>
      <c r="CN17" s="22">
        <v>0</v>
      </c>
      <c r="CO17" s="23">
        <v>0</v>
      </c>
      <c r="CP17" s="22">
        <v>0</v>
      </c>
      <c r="CQ17" s="22">
        <v>0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>
        <v>0</v>
      </c>
      <c r="CX17" s="22">
        <v>0</v>
      </c>
      <c r="CY17" s="22">
        <v>0</v>
      </c>
      <c r="CZ17" s="22">
        <v>0</v>
      </c>
      <c r="DA17" s="22">
        <v>0</v>
      </c>
      <c r="DB17" s="23">
        <v>0</v>
      </c>
      <c r="DC17" s="22">
        <v>0</v>
      </c>
      <c r="DD17" s="22">
        <v>0</v>
      </c>
      <c r="DE17" s="23">
        <v>0</v>
      </c>
      <c r="DF17" s="22">
        <v>0</v>
      </c>
      <c r="DG17" s="22">
        <v>0</v>
      </c>
      <c r="DH17" s="23">
        <v>0</v>
      </c>
      <c r="DI17" s="22">
        <v>0</v>
      </c>
      <c r="DJ17" s="22">
        <v>0</v>
      </c>
      <c r="DK17" s="22">
        <v>0</v>
      </c>
      <c r="DL17" s="22">
        <v>17389221.130000003</v>
      </c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 ht="12.75" customHeight="1" x14ac:dyDescent="0.2">
      <c r="A18" s="66" t="s">
        <v>167</v>
      </c>
      <c r="B18" s="21">
        <v>1013</v>
      </c>
      <c r="C18" s="67" t="s">
        <v>146</v>
      </c>
      <c r="D18" s="23">
        <v>1052139.81</v>
      </c>
      <c r="E18" s="22">
        <v>21917.435411638715</v>
      </c>
      <c r="F18" s="22">
        <v>611209.13000254787</v>
      </c>
      <c r="G18" s="22">
        <v>419013.24458581337</v>
      </c>
      <c r="H18" s="22">
        <v>885516.14999999991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13641.34</v>
      </c>
      <c r="Z18" s="22">
        <v>0</v>
      </c>
      <c r="AA18" s="22">
        <v>0</v>
      </c>
      <c r="AB18" s="22">
        <v>0</v>
      </c>
      <c r="AC18" s="22">
        <v>28755.47</v>
      </c>
      <c r="AD18" s="22">
        <v>7482.42</v>
      </c>
      <c r="AE18" s="22">
        <v>0</v>
      </c>
      <c r="AF18" s="22">
        <v>0</v>
      </c>
      <c r="AG18" s="22">
        <v>-26446.55</v>
      </c>
      <c r="AH18" s="22">
        <v>-224795.55</v>
      </c>
      <c r="AI18" s="22">
        <v>-13223.6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5659915.3200000003</v>
      </c>
      <c r="AU18" s="22">
        <v>141523.41</v>
      </c>
      <c r="AV18" s="22">
        <v>6.42</v>
      </c>
      <c r="AW18" s="22">
        <v>0</v>
      </c>
      <c r="AX18" s="22">
        <v>23860.2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383.53</v>
      </c>
      <c r="BQ18" s="22">
        <v>59972.579999999994</v>
      </c>
      <c r="BR18" s="22">
        <v>2849421.04</v>
      </c>
      <c r="BS18" s="22">
        <v>5355994.3499999996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v>0</v>
      </c>
      <c r="CJ18" s="22">
        <v>0</v>
      </c>
      <c r="CK18" s="22">
        <v>0</v>
      </c>
      <c r="CL18" s="23">
        <v>0</v>
      </c>
      <c r="CM18" s="22">
        <v>0</v>
      </c>
      <c r="CN18" s="22">
        <v>0</v>
      </c>
      <c r="CO18" s="23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0</v>
      </c>
      <c r="CY18" s="22">
        <v>0</v>
      </c>
      <c r="CZ18" s="22">
        <v>0</v>
      </c>
      <c r="DA18" s="22">
        <v>0</v>
      </c>
      <c r="DB18" s="23">
        <v>0</v>
      </c>
      <c r="DC18" s="22">
        <v>0</v>
      </c>
      <c r="DD18" s="22">
        <v>0</v>
      </c>
      <c r="DE18" s="23">
        <v>0</v>
      </c>
      <c r="DF18" s="22">
        <v>0</v>
      </c>
      <c r="DG18" s="22">
        <v>0</v>
      </c>
      <c r="DH18" s="23">
        <v>0</v>
      </c>
      <c r="DI18" s="22">
        <v>0</v>
      </c>
      <c r="DJ18" s="22">
        <v>0</v>
      </c>
      <c r="DK18" s="22">
        <v>0</v>
      </c>
      <c r="DL18" s="22">
        <v>15814146.340000002</v>
      </c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 ht="12.75" customHeight="1" x14ac:dyDescent="0.2">
      <c r="A19" s="66" t="s">
        <v>169</v>
      </c>
      <c r="B19" s="21">
        <v>1016</v>
      </c>
      <c r="C19" s="67" t="s">
        <v>146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v>0</v>
      </c>
      <c r="CJ19" s="22">
        <v>0</v>
      </c>
      <c r="CK19" s="22">
        <v>0</v>
      </c>
      <c r="CL19" s="23">
        <v>0</v>
      </c>
      <c r="CM19" s="22">
        <v>0</v>
      </c>
      <c r="CN19" s="22">
        <v>0</v>
      </c>
      <c r="CO19" s="23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3">
        <v>0</v>
      </c>
      <c r="DC19" s="22">
        <v>0</v>
      </c>
      <c r="DD19" s="22">
        <v>0</v>
      </c>
      <c r="DE19" s="23">
        <v>0</v>
      </c>
      <c r="DF19" s="22">
        <v>0</v>
      </c>
      <c r="DG19" s="22">
        <v>0</v>
      </c>
      <c r="DH19" s="23">
        <v>0</v>
      </c>
      <c r="DI19" s="22">
        <v>0</v>
      </c>
      <c r="DJ19" s="22">
        <v>0</v>
      </c>
      <c r="DK19" s="22">
        <v>0</v>
      </c>
      <c r="DL19" s="22">
        <v>0</v>
      </c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 ht="12.75" customHeight="1" x14ac:dyDescent="0.2">
      <c r="A20" s="66" t="s">
        <v>171</v>
      </c>
      <c r="B20" s="21">
        <v>1017</v>
      </c>
      <c r="C20" s="67" t="s">
        <v>146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3">
        <v>0</v>
      </c>
      <c r="CJ20" s="22">
        <v>0</v>
      </c>
      <c r="CK20" s="22">
        <v>0</v>
      </c>
      <c r="CL20" s="23">
        <v>0</v>
      </c>
      <c r="CM20" s="22">
        <v>0</v>
      </c>
      <c r="CN20" s="22">
        <v>0</v>
      </c>
      <c r="CO20" s="23">
        <v>0</v>
      </c>
      <c r="CP20" s="22">
        <v>0</v>
      </c>
      <c r="CQ20" s="22">
        <v>0</v>
      </c>
      <c r="CR20" s="22">
        <v>0</v>
      </c>
      <c r="CS20" s="22">
        <v>0</v>
      </c>
      <c r="CT20" s="22">
        <v>0</v>
      </c>
      <c r="CU20" s="22">
        <v>0</v>
      </c>
      <c r="CV20" s="22">
        <v>0</v>
      </c>
      <c r="CW20" s="22">
        <v>0</v>
      </c>
      <c r="CX20" s="22">
        <v>0</v>
      </c>
      <c r="CY20" s="22">
        <v>0</v>
      </c>
      <c r="CZ20" s="22">
        <v>0</v>
      </c>
      <c r="DA20" s="22">
        <v>0</v>
      </c>
      <c r="DB20" s="23">
        <v>0</v>
      </c>
      <c r="DC20" s="22">
        <v>0</v>
      </c>
      <c r="DD20" s="22">
        <v>0</v>
      </c>
      <c r="DE20" s="23">
        <v>0</v>
      </c>
      <c r="DF20" s="22">
        <v>0</v>
      </c>
      <c r="DG20" s="22">
        <v>0</v>
      </c>
      <c r="DH20" s="23">
        <v>0</v>
      </c>
      <c r="DI20" s="22">
        <v>0</v>
      </c>
      <c r="DJ20" s="22">
        <v>0</v>
      </c>
      <c r="DK20" s="22">
        <v>0</v>
      </c>
      <c r="DL20" s="22">
        <v>0</v>
      </c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 ht="12.75" customHeight="1" x14ac:dyDescent="0.2">
      <c r="A21" s="66" t="s">
        <v>173</v>
      </c>
      <c r="B21" s="21">
        <v>1018</v>
      </c>
      <c r="C21" s="67" t="s">
        <v>146</v>
      </c>
      <c r="D21" s="23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278428.75</v>
      </c>
      <c r="P21" s="22">
        <v>0</v>
      </c>
      <c r="Q21" s="22">
        <v>0</v>
      </c>
      <c r="R21" s="22">
        <v>0</v>
      </c>
      <c r="S21" s="22">
        <v>0</v>
      </c>
      <c r="T21" s="22">
        <v>-121.19</v>
      </c>
      <c r="U21" s="22">
        <v>0</v>
      </c>
      <c r="V21" s="22">
        <v>0</v>
      </c>
      <c r="W21" s="22">
        <v>0</v>
      </c>
      <c r="X21" s="22">
        <v>0</v>
      </c>
      <c r="Y21" s="22">
        <v>119700.6</v>
      </c>
      <c r="Z21" s="22">
        <v>1031905.41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3590098.47</v>
      </c>
      <c r="AH21" s="22">
        <v>822382.44</v>
      </c>
      <c r="AI21" s="22">
        <v>786962</v>
      </c>
      <c r="AJ21" s="22">
        <v>57925.7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65044.800000000003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v>0</v>
      </c>
      <c r="CJ21" s="22">
        <v>0</v>
      </c>
      <c r="CK21" s="22">
        <v>0</v>
      </c>
      <c r="CL21" s="23">
        <v>0</v>
      </c>
      <c r="CM21" s="22">
        <v>0</v>
      </c>
      <c r="CN21" s="22">
        <v>0</v>
      </c>
      <c r="CO21" s="23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0</v>
      </c>
      <c r="CY21" s="22">
        <v>0</v>
      </c>
      <c r="CZ21" s="22">
        <v>0</v>
      </c>
      <c r="DA21" s="22">
        <v>0</v>
      </c>
      <c r="DB21" s="23">
        <v>0</v>
      </c>
      <c r="DC21" s="22">
        <v>0</v>
      </c>
      <c r="DD21" s="22">
        <v>0</v>
      </c>
      <c r="DE21" s="23">
        <v>0</v>
      </c>
      <c r="DF21" s="22">
        <v>0</v>
      </c>
      <c r="DG21" s="22">
        <v>0</v>
      </c>
      <c r="DH21" s="23">
        <v>0</v>
      </c>
      <c r="DI21" s="22">
        <v>0</v>
      </c>
      <c r="DJ21" s="22">
        <v>0</v>
      </c>
      <c r="DK21" s="22">
        <v>0</v>
      </c>
      <c r="DL21" s="22">
        <v>6752326.9800000004</v>
      </c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 ht="12.75" customHeight="1" x14ac:dyDescent="0.2">
      <c r="A22" s="66" t="s">
        <v>175</v>
      </c>
      <c r="B22" s="21">
        <v>1020</v>
      </c>
      <c r="C22" s="67" t="s">
        <v>146</v>
      </c>
      <c r="D22" s="23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3">
        <v>0</v>
      </c>
      <c r="CJ22" s="22">
        <v>0</v>
      </c>
      <c r="CK22" s="22">
        <v>0</v>
      </c>
      <c r="CL22" s="23">
        <v>0</v>
      </c>
      <c r="CM22" s="22">
        <v>0</v>
      </c>
      <c r="CN22" s="22">
        <v>0</v>
      </c>
      <c r="CO22" s="23">
        <v>0</v>
      </c>
      <c r="CP22" s="22">
        <v>0</v>
      </c>
      <c r="CQ22" s="22">
        <v>0</v>
      </c>
      <c r="CR22" s="22">
        <v>0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0</v>
      </c>
      <c r="CY22" s="22">
        <v>0</v>
      </c>
      <c r="CZ22" s="22">
        <v>0</v>
      </c>
      <c r="DA22" s="22">
        <v>0</v>
      </c>
      <c r="DB22" s="23">
        <v>0</v>
      </c>
      <c r="DC22" s="22">
        <v>0</v>
      </c>
      <c r="DD22" s="22">
        <v>0</v>
      </c>
      <c r="DE22" s="23">
        <v>0</v>
      </c>
      <c r="DF22" s="22">
        <v>0</v>
      </c>
      <c r="DG22" s="22">
        <v>0</v>
      </c>
      <c r="DH22" s="23">
        <v>0</v>
      </c>
      <c r="DI22" s="22">
        <v>0</v>
      </c>
      <c r="DJ22" s="22">
        <v>0</v>
      </c>
      <c r="DK22" s="22">
        <v>0</v>
      </c>
      <c r="DL22" s="22">
        <v>0</v>
      </c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 ht="12.75" customHeight="1" x14ac:dyDescent="0.2">
      <c r="A23" s="66" t="s">
        <v>177</v>
      </c>
      <c r="B23" s="21">
        <v>1022</v>
      </c>
      <c r="C23" s="67" t="s">
        <v>146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v>0</v>
      </c>
      <c r="CJ23" s="22">
        <v>0</v>
      </c>
      <c r="CK23" s="22">
        <v>0</v>
      </c>
      <c r="CL23" s="23">
        <v>0</v>
      </c>
      <c r="CM23" s="22">
        <v>0</v>
      </c>
      <c r="CN23" s="22">
        <v>0</v>
      </c>
      <c r="CO23" s="23">
        <v>0</v>
      </c>
      <c r="CP23" s="22">
        <v>0</v>
      </c>
      <c r="CQ23" s="22">
        <v>0</v>
      </c>
      <c r="CR23" s="22">
        <v>0</v>
      </c>
      <c r="CS23" s="22">
        <v>0</v>
      </c>
      <c r="CT23" s="22">
        <v>0</v>
      </c>
      <c r="CU23" s="22">
        <v>0</v>
      </c>
      <c r="CV23" s="22">
        <v>0</v>
      </c>
      <c r="CW23" s="22">
        <v>0</v>
      </c>
      <c r="CX23" s="22">
        <v>0</v>
      </c>
      <c r="CY23" s="22">
        <v>0</v>
      </c>
      <c r="CZ23" s="22">
        <v>0</v>
      </c>
      <c r="DA23" s="22">
        <v>0</v>
      </c>
      <c r="DB23" s="23">
        <v>0</v>
      </c>
      <c r="DC23" s="22">
        <v>0</v>
      </c>
      <c r="DD23" s="22">
        <v>0</v>
      </c>
      <c r="DE23" s="23">
        <v>0</v>
      </c>
      <c r="DF23" s="22">
        <v>0</v>
      </c>
      <c r="DG23" s="22">
        <v>0</v>
      </c>
      <c r="DH23" s="23">
        <v>0</v>
      </c>
      <c r="DI23" s="22">
        <v>0</v>
      </c>
      <c r="DJ23" s="22">
        <v>0</v>
      </c>
      <c r="DK23" s="22">
        <v>0</v>
      </c>
      <c r="DL23" s="22">
        <v>0</v>
      </c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 ht="12.75" customHeight="1" x14ac:dyDescent="0.2">
      <c r="A24" s="66" t="s">
        <v>179</v>
      </c>
      <c r="B24" s="21">
        <v>1025</v>
      </c>
      <c r="C24" s="67" t="s">
        <v>146</v>
      </c>
      <c r="D24" s="23">
        <v>8064322.1399999782</v>
      </c>
      <c r="E24" s="22">
        <v>390837.81</v>
      </c>
      <c r="F24" s="22">
        <v>7198972.3899999792</v>
      </c>
      <c r="G24" s="22">
        <v>474511.93999999994</v>
      </c>
      <c r="H24" s="22">
        <v>511.35</v>
      </c>
      <c r="I24" s="22">
        <v>4331713.3500000099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-88511.27</v>
      </c>
      <c r="P24" s="22">
        <v>0</v>
      </c>
      <c r="Q24" s="22">
        <v>0</v>
      </c>
      <c r="R24" s="22">
        <v>0</v>
      </c>
      <c r="S24" s="22">
        <v>0</v>
      </c>
      <c r="T24" s="22">
        <v>394061782.82002479</v>
      </c>
      <c r="U24" s="22">
        <v>1262838.49</v>
      </c>
      <c r="V24" s="22">
        <v>52534294.880001798</v>
      </c>
      <c r="W24" s="22">
        <v>40358130.120000198</v>
      </c>
      <c r="X24" s="22">
        <v>0</v>
      </c>
      <c r="Y24" s="22">
        <v>1424356.93</v>
      </c>
      <c r="Z24" s="22">
        <v>1205631.33</v>
      </c>
      <c r="AA24" s="22">
        <v>0</v>
      </c>
      <c r="AB24" s="22">
        <v>0</v>
      </c>
      <c r="AC24" s="22">
        <v>706259.47999999905</v>
      </c>
      <c r="AD24" s="22">
        <v>1043331.37</v>
      </c>
      <c r="AE24" s="22">
        <v>0</v>
      </c>
      <c r="AF24" s="22">
        <v>-1190802.73</v>
      </c>
      <c r="AG24" s="22">
        <v>0</v>
      </c>
      <c r="AH24" s="22">
        <v>0</v>
      </c>
      <c r="AI24" s="22">
        <v>0</v>
      </c>
      <c r="AJ24" s="22">
        <v>170340.75399540001</v>
      </c>
      <c r="AK24" s="22">
        <v>0</v>
      </c>
      <c r="AL24" s="22">
        <v>0</v>
      </c>
      <c r="AM24" s="22">
        <v>835.62999999999704</v>
      </c>
      <c r="AN24" s="22">
        <v>0</v>
      </c>
      <c r="AO24" s="22">
        <v>0</v>
      </c>
      <c r="AP24" s="22">
        <v>596427.81000000006</v>
      </c>
      <c r="AQ24" s="22">
        <v>0</v>
      </c>
      <c r="AR24" s="22">
        <v>0</v>
      </c>
      <c r="AS24" s="22">
        <v>0</v>
      </c>
      <c r="AT24" s="22">
        <v>132351145</v>
      </c>
      <c r="AU24" s="22">
        <v>806107.46000000089</v>
      </c>
      <c r="AV24" s="22">
        <v>793280.5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205777.21000000299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3706421.17</v>
      </c>
      <c r="BO24" s="22">
        <v>0</v>
      </c>
      <c r="BP24" s="22">
        <v>4580054.42</v>
      </c>
      <c r="BQ24" s="22">
        <v>0</v>
      </c>
      <c r="BR24" s="22">
        <v>3631523.32</v>
      </c>
      <c r="BS24" s="22">
        <v>4209976.6200000104</v>
      </c>
      <c r="BT24" s="22">
        <v>0</v>
      </c>
      <c r="BU24" s="22">
        <v>0</v>
      </c>
      <c r="BV24" s="22">
        <v>0</v>
      </c>
      <c r="BW24" s="22">
        <v>911794.22659999994</v>
      </c>
      <c r="BX24" s="22">
        <v>0</v>
      </c>
      <c r="BY24" s="22">
        <v>0</v>
      </c>
      <c r="BZ24" s="22">
        <v>21530237.688000001</v>
      </c>
      <c r="CA24" s="22">
        <v>1712725791.02438</v>
      </c>
      <c r="CB24" s="22">
        <v>1656138.7988</v>
      </c>
      <c r="CC24" s="22">
        <v>210772646.243949</v>
      </c>
      <c r="CD24" s="22">
        <v>0</v>
      </c>
      <c r="CE24" s="22">
        <v>0</v>
      </c>
      <c r="CF24" s="22">
        <v>1396492.2448</v>
      </c>
      <c r="CG24" s="22">
        <v>26442031.624400001</v>
      </c>
      <c r="CH24" s="22">
        <v>0</v>
      </c>
      <c r="CI24" s="23">
        <v>79338222.560000002</v>
      </c>
      <c r="CJ24" s="22">
        <v>0</v>
      </c>
      <c r="CK24" s="22">
        <v>0</v>
      </c>
      <c r="CL24" s="23">
        <v>77862752.560000002</v>
      </c>
      <c r="CM24" s="22">
        <v>0</v>
      </c>
      <c r="CN24" s="22">
        <v>77862752.560000002</v>
      </c>
      <c r="CO24" s="23">
        <v>1475470</v>
      </c>
      <c r="CP24" s="22">
        <v>0</v>
      </c>
      <c r="CQ24" s="22">
        <v>1475470</v>
      </c>
      <c r="CR24" s="22">
        <v>34730.18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3">
        <v>0</v>
      </c>
      <c r="DC24" s="22">
        <v>0</v>
      </c>
      <c r="DD24" s="22">
        <v>0</v>
      </c>
      <c r="DE24" s="23">
        <v>0</v>
      </c>
      <c r="DF24" s="22">
        <v>0</v>
      </c>
      <c r="DG24" s="22">
        <v>0</v>
      </c>
      <c r="DH24" s="23">
        <v>0</v>
      </c>
      <c r="DI24" s="22">
        <v>0</v>
      </c>
      <c r="DJ24" s="22">
        <v>0</v>
      </c>
      <c r="DK24" s="22">
        <v>0</v>
      </c>
      <c r="DL24" s="22">
        <v>2709573832.7449512</v>
      </c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 ht="12.75" customHeight="1" x14ac:dyDescent="0.2">
      <c r="A25" s="66" t="s">
        <v>181</v>
      </c>
      <c r="B25" s="21">
        <v>1027</v>
      </c>
      <c r="C25" s="67" t="s">
        <v>146</v>
      </c>
      <c r="D25" s="23">
        <v>-22571.839999999997</v>
      </c>
      <c r="E25" s="22">
        <v>412.83</v>
      </c>
      <c r="F25" s="22">
        <v>0</v>
      </c>
      <c r="G25" s="22">
        <v>-22984.67</v>
      </c>
      <c r="H25" s="22">
        <v>0</v>
      </c>
      <c r="I25" s="22">
        <v>1301.71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18316458.809999999</v>
      </c>
      <c r="U25" s="22">
        <v>4763373.21</v>
      </c>
      <c r="V25" s="22">
        <v>1910</v>
      </c>
      <c r="W25" s="22">
        <v>86642.559999999998</v>
      </c>
      <c r="X25" s="22">
        <v>0</v>
      </c>
      <c r="Y25" s="22">
        <v>-9172.7000000000007</v>
      </c>
      <c r="Z25" s="22">
        <v>-2116.46</v>
      </c>
      <c r="AA25" s="22">
        <v>0</v>
      </c>
      <c r="AB25" s="22">
        <v>0</v>
      </c>
      <c r="AC25" s="22">
        <v>-1188.6199999999999</v>
      </c>
      <c r="AD25" s="22">
        <v>-636.85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178389.13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0.01</v>
      </c>
      <c r="AQ25" s="22">
        <v>0</v>
      </c>
      <c r="AR25" s="22">
        <v>0</v>
      </c>
      <c r="AS25" s="22">
        <v>0</v>
      </c>
      <c r="AT25" s="22">
        <v>-312195.83999999997</v>
      </c>
      <c r="AU25" s="22">
        <v>-246.32</v>
      </c>
      <c r="AV25" s="22">
        <v>-486.84</v>
      </c>
      <c r="AW25" s="22">
        <v>0</v>
      </c>
      <c r="AX25" s="22">
        <v>-247.85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414.90000000000003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-18.850000000000001</v>
      </c>
      <c r="BO25" s="22">
        <v>0</v>
      </c>
      <c r="BP25" s="22">
        <v>-2109.4700000000003</v>
      </c>
      <c r="BQ25" s="22">
        <v>0</v>
      </c>
      <c r="BR25" s="22">
        <v>0</v>
      </c>
      <c r="BS25" s="22">
        <v>-3585.7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3">
        <v>0</v>
      </c>
      <c r="CJ25" s="22">
        <v>0</v>
      </c>
      <c r="CK25" s="22">
        <v>0</v>
      </c>
      <c r="CL25" s="23">
        <v>0</v>
      </c>
      <c r="CM25" s="22">
        <v>0</v>
      </c>
      <c r="CN25" s="22">
        <v>0</v>
      </c>
      <c r="CO25" s="23">
        <v>0</v>
      </c>
      <c r="CP25" s="22">
        <v>0</v>
      </c>
      <c r="CQ25" s="22">
        <v>0</v>
      </c>
      <c r="CR25" s="22">
        <v>0</v>
      </c>
      <c r="CS25" s="22">
        <v>0</v>
      </c>
      <c r="CT25" s="22">
        <v>0</v>
      </c>
      <c r="CU25" s="22">
        <v>0</v>
      </c>
      <c r="CV25" s="22">
        <v>0</v>
      </c>
      <c r="CW25" s="22">
        <v>0</v>
      </c>
      <c r="CX25" s="22">
        <v>0</v>
      </c>
      <c r="CY25" s="22">
        <v>0</v>
      </c>
      <c r="CZ25" s="22">
        <v>0</v>
      </c>
      <c r="DA25" s="22">
        <v>0</v>
      </c>
      <c r="DB25" s="23">
        <v>0</v>
      </c>
      <c r="DC25" s="22">
        <v>0</v>
      </c>
      <c r="DD25" s="22">
        <v>0</v>
      </c>
      <c r="DE25" s="23">
        <v>0</v>
      </c>
      <c r="DF25" s="22">
        <v>0</v>
      </c>
      <c r="DG25" s="22">
        <v>0</v>
      </c>
      <c r="DH25" s="23">
        <v>0</v>
      </c>
      <c r="DI25" s="22">
        <v>0</v>
      </c>
      <c r="DJ25" s="22">
        <v>0</v>
      </c>
      <c r="DK25" s="22">
        <v>0</v>
      </c>
      <c r="DL25" s="22">
        <v>22993912.989999995</v>
      </c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 ht="12.75" customHeight="1" x14ac:dyDescent="0.2">
      <c r="A26" s="66" t="s">
        <v>183</v>
      </c>
      <c r="B26" s="21">
        <v>1028</v>
      </c>
      <c r="C26" s="67" t="s">
        <v>146</v>
      </c>
      <c r="D26" s="23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v>0</v>
      </c>
      <c r="CJ26" s="22">
        <v>0</v>
      </c>
      <c r="CK26" s="22">
        <v>0</v>
      </c>
      <c r="CL26" s="23">
        <v>0</v>
      </c>
      <c r="CM26" s="22">
        <v>0</v>
      </c>
      <c r="CN26" s="22">
        <v>0</v>
      </c>
      <c r="CO26" s="23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3">
        <v>0</v>
      </c>
      <c r="DC26" s="22">
        <v>0</v>
      </c>
      <c r="DD26" s="22">
        <v>0</v>
      </c>
      <c r="DE26" s="23">
        <v>0</v>
      </c>
      <c r="DF26" s="22">
        <v>0</v>
      </c>
      <c r="DG26" s="22">
        <v>0</v>
      </c>
      <c r="DH26" s="23">
        <v>0</v>
      </c>
      <c r="DI26" s="22">
        <v>0</v>
      </c>
      <c r="DJ26" s="22">
        <v>0</v>
      </c>
      <c r="DK26" s="22">
        <v>0</v>
      </c>
      <c r="DL26" s="22">
        <v>0</v>
      </c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 ht="12.75" customHeight="1" x14ac:dyDescent="0.2">
      <c r="A27" s="66" t="s">
        <v>185</v>
      </c>
      <c r="B27" s="21">
        <v>1030</v>
      </c>
      <c r="C27" s="67" t="s">
        <v>146</v>
      </c>
      <c r="D27" s="23">
        <v>1840227.15</v>
      </c>
      <c r="E27" s="22">
        <v>0</v>
      </c>
      <c r="F27" s="22">
        <v>0</v>
      </c>
      <c r="G27" s="22">
        <v>1840227.15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128397026.87985945</v>
      </c>
      <c r="U27" s="22">
        <v>1442119.16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58.89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-23334.39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1141393.8700000001</v>
      </c>
      <c r="AU27" s="22">
        <v>244584.32000000001</v>
      </c>
      <c r="AV27" s="22">
        <v>16305.7</v>
      </c>
      <c r="AW27" s="22">
        <v>0</v>
      </c>
      <c r="AX27" s="22">
        <v>16305.7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1019.24</v>
      </c>
      <c r="BO27" s="22">
        <v>0</v>
      </c>
      <c r="BP27" s="22">
        <v>3179.14</v>
      </c>
      <c r="BQ27" s="22">
        <v>0</v>
      </c>
      <c r="BR27" s="22">
        <v>1780676.77</v>
      </c>
      <c r="BS27" s="22">
        <v>0</v>
      </c>
      <c r="BT27" s="22">
        <v>0</v>
      </c>
      <c r="BU27" s="22">
        <v>0</v>
      </c>
      <c r="BV27" s="22">
        <v>0</v>
      </c>
      <c r="BW27" s="22">
        <v>47665.62</v>
      </c>
      <c r="BX27" s="22">
        <v>0</v>
      </c>
      <c r="BY27" s="22">
        <v>0</v>
      </c>
      <c r="BZ27" s="22">
        <v>2205794.5099999998</v>
      </c>
      <c r="CA27" s="22">
        <v>37420452.43</v>
      </c>
      <c r="CB27" s="22">
        <v>468509.07999999996</v>
      </c>
      <c r="CC27" s="22">
        <v>13628087.68</v>
      </c>
      <c r="CD27" s="22">
        <v>0</v>
      </c>
      <c r="CE27" s="22">
        <v>0</v>
      </c>
      <c r="CF27" s="22">
        <v>204145.34999999998</v>
      </c>
      <c r="CG27" s="22">
        <v>1639962.71</v>
      </c>
      <c r="CH27" s="22">
        <v>0</v>
      </c>
      <c r="CI27" s="23">
        <v>0</v>
      </c>
      <c r="CJ27" s="22">
        <v>0</v>
      </c>
      <c r="CK27" s="22">
        <v>0</v>
      </c>
      <c r="CL27" s="23">
        <v>0</v>
      </c>
      <c r="CM27" s="22">
        <v>0</v>
      </c>
      <c r="CN27" s="22">
        <v>0</v>
      </c>
      <c r="CO27" s="23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0</v>
      </c>
      <c r="CY27" s="22">
        <v>0</v>
      </c>
      <c r="CZ27" s="22">
        <v>0</v>
      </c>
      <c r="DA27" s="22">
        <v>0</v>
      </c>
      <c r="DB27" s="23">
        <v>0</v>
      </c>
      <c r="DC27" s="22">
        <v>0</v>
      </c>
      <c r="DD27" s="22">
        <v>0</v>
      </c>
      <c r="DE27" s="23">
        <v>0</v>
      </c>
      <c r="DF27" s="22">
        <v>0</v>
      </c>
      <c r="DG27" s="22">
        <v>0</v>
      </c>
      <c r="DH27" s="23">
        <v>0</v>
      </c>
      <c r="DI27" s="22">
        <v>0</v>
      </c>
      <c r="DJ27" s="22">
        <v>0</v>
      </c>
      <c r="DK27" s="22">
        <v>0</v>
      </c>
      <c r="DL27" s="22">
        <v>190474179.80985948</v>
      </c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 ht="12.75" customHeight="1" x14ac:dyDescent="0.2">
      <c r="A28" s="66" t="s">
        <v>187</v>
      </c>
      <c r="B28" s="21">
        <v>1031</v>
      </c>
      <c r="C28" s="67" t="s">
        <v>146</v>
      </c>
      <c r="D28" s="23">
        <v>355129.56</v>
      </c>
      <c r="E28" s="22">
        <v>0</v>
      </c>
      <c r="F28" s="22">
        <v>0</v>
      </c>
      <c r="G28" s="22">
        <v>355129.56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2350</v>
      </c>
      <c r="W28" s="22">
        <v>17186.13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126665.61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5.6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20</v>
      </c>
      <c r="BO28" s="22">
        <v>0</v>
      </c>
      <c r="BP28" s="22">
        <v>46418.94</v>
      </c>
      <c r="BQ28" s="22">
        <v>0</v>
      </c>
      <c r="BR28" s="22">
        <v>20257.810000000001</v>
      </c>
      <c r="BS28" s="22">
        <v>10082.280000000001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v>0</v>
      </c>
      <c r="CJ28" s="22">
        <v>0</v>
      </c>
      <c r="CK28" s="22">
        <v>0</v>
      </c>
      <c r="CL28" s="23">
        <v>0</v>
      </c>
      <c r="CM28" s="22">
        <v>0</v>
      </c>
      <c r="CN28" s="22">
        <v>0</v>
      </c>
      <c r="CO28" s="23"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0</v>
      </c>
      <c r="CY28" s="22">
        <v>0</v>
      </c>
      <c r="CZ28" s="22">
        <v>0</v>
      </c>
      <c r="DA28" s="22">
        <v>0</v>
      </c>
      <c r="DB28" s="23">
        <v>0</v>
      </c>
      <c r="DC28" s="22">
        <v>0</v>
      </c>
      <c r="DD28" s="22">
        <v>0</v>
      </c>
      <c r="DE28" s="23">
        <v>0</v>
      </c>
      <c r="DF28" s="22">
        <v>0</v>
      </c>
      <c r="DG28" s="22">
        <v>0</v>
      </c>
      <c r="DH28" s="23">
        <v>0</v>
      </c>
      <c r="DI28" s="22">
        <v>0</v>
      </c>
      <c r="DJ28" s="22">
        <v>0</v>
      </c>
      <c r="DK28" s="22">
        <v>0</v>
      </c>
      <c r="DL28" s="22">
        <v>578115.93000000005</v>
      </c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 ht="12.75" customHeight="1" x14ac:dyDescent="0.2">
      <c r="A29" s="66" t="s">
        <v>189</v>
      </c>
      <c r="B29" s="21">
        <v>1032</v>
      </c>
      <c r="C29" s="67" t="s">
        <v>146</v>
      </c>
      <c r="D29" s="23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99553872.590000004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203241.32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67805.429999999993</v>
      </c>
      <c r="BX29" s="22">
        <v>0</v>
      </c>
      <c r="BY29" s="22">
        <v>0</v>
      </c>
      <c r="BZ29" s="22">
        <v>2199406.38</v>
      </c>
      <c r="CA29" s="22">
        <v>71537472.219999999</v>
      </c>
      <c r="CB29" s="22">
        <v>343804.97</v>
      </c>
      <c r="CC29" s="22">
        <v>0</v>
      </c>
      <c r="CD29" s="22">
        <v>0</v>
      </c>
      <c r="CE29" s="22">
        <v>298020.09000000003</v>
      </c>
      <c r="CF29" s="22">
        <v>16316726.32</v>
      </c>
      <c r="CG29" s="22">
        <v>2337694.9500000002</v>
      </c>
      <c r="CH29" s="22">
        <v>0</v>
      </c>
      <c r="CI29" s="23">
        <v>0</v>
      </c>
      <c r="CJ29" s="22">
        <v>0</v>
      </c>
      <c r="CK29" s="22">
        <v>0</v>
      </c>
      <c r="CL29" s="23">
        <v>0</v>
      </c>
      <c r="CM29" s="22">
        <v>0</v>
      </c>
      <c r="CN29" s="22">
        <v>0</v>
      </c>
      <c r="CO29" s="23">
        <v>0</v>
      </c>
      <c r="CP29" s="22">
        <v>0</v>
      </c>
      <c r="CQ29" s="22">
        <v>0</v>
      </c>
      <c r="CR29" s="22">
        <v>0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0</v>
      </c>
      <c r="CY29" s="22">
        <v>0</v>
      </c>
      <c r="CZ29" s="22">
        <v>0</v>
      </c>
      <c r="DA29" s="22">
        <v>0</v>
      </c>
      <c r="DB29" s="23">
        <v>0</v>
      </c>
      <c r="DC29" s="22">
        <v>0</v>
      </c>
      <c r="DD29" s="22">
        <v>0</v>
      </c>
      <c r="DE29" s="23">
        <v>0</v>
      </c>
      <c r="DF29" s="22">
        <v>0</v>
      </c>
      <c r="DG29" s="22">
        <v>0</v>
      </c>
      <c r="DH29" s="23">
        <v>0</v>
      </c>
      <c r="DI29" s="22">
        <v>0</v>
      </c>
      <c r="DJ29" s="22">
        <v>0</v>
      </c>
      <c r="DK29" s="22">
        <v>0</v>
      </c>
      <c r="DL29" s="22">
        <v>192858044.26999998</v>
      </c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 ht="12.75" customHeight="1" x14ac:dyDescent="0.2">
      <c r="A30" s="66" t="s">
        <v>191</v>
      </c>
      <c r="B30" s="21">
        <v>1034</v>
      </c>
      <c r="C30" s="67" t="s">
        <v>146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v>0</v>
      </c>
      <c r="CJ30" s="22">
        <v>0</v>
      </c>
      <c r="CK30" s="22">
        <v>0</v>
      </c>
      <c r="CL30" s="23">
        <v>0</v>
      </c>
      <c r="CM30" s="22">
        <v>0</v>
      </c>
      <c r="CN30" s="22">
        <v>0</v>
      </c>
      <c r="CO30" s="23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22">
        <v>0</v>
      </c>
      <c r="DB30" s="23">
        <v>0</v>
      </c>
      <c r="DC30" s="22">
        <v>0</v>
      </c>
      <c r="DD30" s="22">
        <v>0</v>
      </c>
      <c r="DE30" s="23">
        <v>0</v>
      </c>
      <c r="DF30" s="22">
        <v>0</v>
      </c>
      <c r="DG30" s="22">
        <v>0</v>
      </c>
      <c r="DH30" s="23">
        <v>0</v>
      </c>
      <c r="DI30" s="22">
        <v>0</v>
      </c>
      <c r="DJ30" s="22">
        <v>0</v>
      </c>
      <c r="DK30" s="22">
        <v>0</v>
      </c>
      <c r="DL30" s="22">
        <v>0</v>
      </c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 ht="12.75" customHeight="1" x14ac:dyDescent="0.2">
      <c r="A31" s="66" t="s">
        <v>193</v>
      </c>
      <c r="B31" s="21">
        <v>1035</v>
      </c>
      <c r="C31" s="67" t="s">
        <v>146</v>
      </c>
      <c r="D31" s="23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207573197.70000002</v>
      </c>
      <c r="U31" s="22">
        <v>3299578.9472980001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304727.18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3">
        <v>0</v>
      </c>
      <c r="CJ31" s="22">
        <v>0</v>
      </c>
      <c r="CK31" s="22">
        <v>0</v>
      </c>
      <c r="CL31" s="23">
        <v>0</v>
      </c>
      <c r="CM31" s="22">
        <v>0</v>
      </c>
      <c r="CN31" s="22">
        <v>0</v>
      </c>
      <c r="CO31" s="23">
        <v>0</v>
      </c>
      <c r="CP31" s="22">
        <v>0</v>
      </c>
      <c r="CQ31" s="22">
        <v>0</v>
      </c>
      <c r="CR31" s="22">
        <v>0</v>
      </c>
      <c r="CS31" s="22">
        <v>0</v>
      </c>
      <c r="CT31" s="22">
        <v>0</v>
      </c>
      <c r="CU31" s="22">
        <v>0</v>
      </c>
      <c r="CV31" s="22">
        <v>0</v>
      </c>
      <c r="CW31" s="22">
        <v>0</v>
      </c>
      <c r="CX31" s="22">
        <v>0</v>
      </c>
      <c r="CY31" s="22">
        <v>0</v>
      </c>
      <c r="CZ31" s="22">
        <v>0</v>
      </c>
      <c r="DA31" s="22">
        <v>0</v>
      </c>
      <c r="DB31" s="23">
        <v>0</v>
      </c>
      <c r="DC31" s="22">
        <v>0</v>
      </c>
      <c r="DD31" s="22">
        <v>0</v>
      </c>
      <c r="DE31" s="23">
        <v>0</v>
      </c>
      <c r="DF31" s="22">
        <v>0</v>
      </c>
      <c r="DG31" s="22">
        <v>0</v>
      </c>
      <c r="DH31" s="23">
        <v>0</v>
      </c>
      <c r="DI31" s="22">
        <v>0</v>
      </c>
      <c r="DJ31" s="22">
        <v>0</v>
      </c>
      <c r="DK31" s="22">
        <v>0</v>
      </c>
      <c r="DL31" s="22">
        <v>211177503.82729802</v>
      </c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ht="12.75" customHeight="1" x14ac:dyDescent="0.2">
      <c r="A32" s="66" t="s">
        <v>195</v>
      </c>
      <c r="B32" s="21">
        <v>1036</v>
      </c>
      <c r="C32" s="67" t="s">
        <v>146</v>
      </c>
      <c r="D32" s="23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147932268.94</v>
      </c>
      <c r="U32" s="22">
        <v>8675848.5800000001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62989.73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3">
        <v>0</v>
      </c>
      <c r="CJ32" s="22">
        <v>0</v>
      </c>
      <c r="CK32" s="22">
        <v>0</v>
      </c>
      <c r="CL32" s="23">
        <v>0</v>
      </c>
      <c r="CM32" s="22">
        <v>0</v>
      </c>
      <c r="CN32" s="22">
        <v>0</v>
      </c>
      <c r="CO32" s="23">
        <v>0</v>
      </c>
      <c r="CP32" s="22">
        <v>0</v>
      </c>
      <c r="CQ32" s="22">
        <v>0</v>
      </c>
      <c r="CR32" s="22">
        <v>0</v>
      </c>
      <c r="CS32" s="22">
        <v>0</v>
      </c>
      <c r="CT32" s="22">
        <v>0</v>
      </c>
      <c r="CU32" s="22">
        <v>0</v>
      </c>
      <c r="CV32" s="22">
        <v>0</v>
      </c>
      <c r="CW32" s="22">
        <v>0</v>
      </c>
      <c r="CX32" s="22">
        <v>0</v>
      </c>
      <c r="CY32" s="22">
        <v>0</v>
      </c>
      <c r="CZ32" s="22">
        <v>0</v>
      </c>
      <c r="DA32" s="22">
        <v>0</v>
      </c>
      <c r="DB32" s="23">
        <v>0</v>
      </c>
      <c r="DC32" s="22">
        <v>0</v>
      </c>
      <c r="DD32" s="22">
        <v>0</v>
      </c>
      <c r="DE32" s="23">
        <v>0</v>
      </c>
      <c r="DF32" s="22">
        <v>0</v>
      </c>
      <c r="DG32" s="22">
        <v>0</v>
      </c>
      <c r="DH32" s="23">
        <v>0</v>
      </c>
      <c r="DI32" s="22">
        <v>0</v>
      </c>
      <c r="DJ32" s="22">
        <v>0</v>
      </c>
      <c r="DK32" s="22">
        <v>0</v>
      </c>
      <c r="DL32" s="22">
        <v>156671107.25</v>
      </c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25" ht="12.75" customHeight="1" x14ac:dyDescent="0.2">
      <c r="A33" s="66" t="s">
        <v>197</v>
      </c>
      <c r="B33" s="21">
        <v>1037</v>
      </c>
      <c r="C33" s="67" t="s">
        <v>146</v>
      </c>
      <c r="D33" s="23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71264472.849999994</v>
      </c>
      <c r="U33" s="22">
        <v>672027.96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189569.03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v>0</v>
      </c>
      <c r="CJ33" s="22">
        <v>0</v>
      </c>
      <c r="CK33" s="22">
        <v>0</v>
      </c>
      <c r="CL33" s="23">
        <v>0</v>
      </c>
      <c r="CM33" s="22">
        <v>0</v>
      </c>
      <c r="CN33" s="22">
        <v>0</v>
      </c>
      <c r="CO33" s="23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3">
        <v>0</v>
      </c>
      <c r="DC33" s="22">
        <v>0</v>
      </c>
      <c r="DD33" s="22">
        <v>0</v>
      </c>
      <c r="DE33" s="23">
        <v>0</v>
      </c>
      <c r="DF33" s="22">
        <v>0</v>
      </c>
      <c r="DG33" s="22">
        <v>0</v>
      </c>
      <c r="DH33" s="23">
        <v>0</v>
      </c>
      <c r="DI33" s="22">
        <v>0</v>
      </c>
      <c r="DJ33" s="22">
        <v>0</v>
      </c>
      <c r="DK33" s="22">
        <v>0</v>
      </c>
      <c r="DL33" s="22">
        <v>72126069.839999989</v>
      </c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25" ht="12.75" customHeight="1" x14ac:dyDescent="0.2">
      <c r="A34" s="66" t="s">
        <v>199</v>
      </c>
      <c r="B34" s="21">
        <v>1038</v>
      </c>
      <c r="C34" s="67" t="s">
        <v>146</v>
      </c>
      <c r="D34" s="23">
        <v>18023204.149999969</v>
      </c>
      <c r="E34" s="22">
        <v>2572629.0439084698</v>
      </c>
      <c r="F34" s="22">
        <v>15450575.106091499</v>
      </c>
      <c r="G34" s="22">
        <v>0</v>
      </c>
      <c r="H34" s="22">
        <v>5199337.5599999996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210002.1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201928.45</v>
      </c>
      <c r="Z34" s="22">
        <v>582479.35</v>
      </c>
      <c r="AA34" s="22">
        <v>0</v>
      </c>
      <c r="AB34" s="22">
        <v>0</v>
      </c>
      <c r="AC34" s="22">
        <v>68645.13</v>
      </c>
      <c r="AD34" s="22">
        <v>1146901.71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126944.84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17261.29</v>
      </c>
      <c r="AQ34" s="22">
        <v>0</v>
      </c>
      <c r="AR34" s="22">
        <v>0</v>
      </c>
      <c r="AS34" s="22">
        <v>0</v>
      </c>
      <c r="AT34" s="22">
        <v>70984703.549999997</v>
      </c>
      <c r="AU34" s="22">
        <v>999672.19</v>
      </c>
      <c r="AV34" s="22">
        <v>1030097.56</v>
      </c>
      <c r="AW34" s="22">
        <v>0</v>
      </c>
      <c r="AX34" s="22">
        <v>1028759.46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114378.29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49313.04</v>
      </c>
      <c r="BQ34" s="22">
        <v>0</v>
      </c>
      <c r="BR34" s="22">
        <v>822487.04000000004</v>
      </c>
      <c r="BS34" s="22">
        <v>5383887.1900000004</v>
      </c>
      <c r="BT34" s="22">
        <v>0</v>
      </c>
      <c r="BU34" s="22">
        <v>0</v>
      </c>
      <c r="BV34" s="22">
        <v>73590.02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v>0</v>
      </c>
      <c r="CJ34" s="22">
        <v>0</v>
      </c>
      <c r="CK34" s="22">
        <v>0</v>
      </c>
      <c r="CL34" s="23">
        <v>0</v>
      </c>
      <c r="CM34" s="22">
        <v>0</v>
      </c>
      <c r="CN34" s="22">
        <v>0</v>
      </c>
      <c r="CO34" s="23">
        <v>0</v>
      </c>
      <c r="CP34" s="22">
        <v>0</v>
      </c>
      <c r="CQ34" s="22">
        <v>0</v>
      </c>
      <c r="CR34" s="22">
        <v>0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0</v>
      </c>
      <c r="CY34" s="22">
        <v>0</v>
      </c>
      <c r="CZ34" s="22">
        <v>0</v>
      </c>
      <c r="DA34" s="22">
        <v>0</v>
      </c>
      <c r="DB34" s="23">
        <v>0</v>
      </c>
      <c r="DC34" s="22">
        <v>0</v>
      </c>
      <c r="DD34" s="22">
        <v>0</v>
      </c>
      <c r="DE34" s="23">
        <v>0</v>
      </c>
      <c r="DF34" s="22">
        <v>0</v>
      </c>
      <c r="DG34" s="22">
        <v>0</v>
      </c>
      <c r="DH34" s="23">
        <v>0</v>
      </c>
      <c r="DI34" s="22">
        <v>0</v>
      </c>
      <c r="DJ34" s="22">
        <v>0</v>
      </c>
      <c r="DK34" s="22">
        <v>0</v>
      </c>
      <c r="DL34" s="22">
        <v>106063592.91999997</v>
      </c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25" ht="12.75" customHeight="1" x14ac:dyDescent="0.2">
      <c r="A35" s="66" t="s">
        <v>201</v>
      </c>
      <c r="B35" s="21">
        <v>1039</v>
      </c>
      <c r="C35" s="67" t="s">
        <v>146</v>
      </c>
      <c r="D35" s="23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6457710</v>
      </c>
      <c r="U35" s="22">
        <v>1313202.51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186069.23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v>0</v>
      </c>
      <c r="CJ35" s="22">
        <v>0</v>
      </c>
      <c r="CK35" s="22">
        <v>0</v>
      </c>
      <c r="CL35" s="23">
        <v>0</v>
      </c>
      <c r="CM35" s="22">
        <v>0</v>
      </c>
      <c r="CN35" s="22">
        <v>0</v>
      </c>
      <c r="CO35" s="23">
        <v>0</v>
      </c>
      <c r="CP35" s="22">
        <v>0</v>
      </c>
      <c r="CQ35" s="22">
        <v>0</v>
      </c>
      <c r="CR35" s="22">
        <v>0</v>
      </c>
      <c r="CS35" s="22">
        <v>0</v>
      </c>
      <c r="CT35" s="22">
        <v>0</v>
      </c>
      <c r="CU35" s="22">
        <v>0</v>
      </c>
      <c r="CV35" s="22">
        <v>0</v>
      </c>
      <c r="CW35" s="22">
        <v>0</v>
      </c>
      <c r="CX35" s="22">
        <v>0</v>
      </c>
      <c r="CY35" s="22">
        <v>0</v>
      </c>
      <c r="CZ35" s="22">
        <v>0</v>
      </c>
      <c r="DA35" s="22">
        <v>0</v>
      </c>
      <c r="DB35" s="23">
        <v>0</v>
      </c>
      <c r="DC35" s="22">
        <v>0</v>
      </c>
      <c r="DD35" s="22">
        <v>0</v>
      </c>
      <c r="DE35" s="23">
        <v>0</v>
      </c>
      <c r="DF35" s="22">
        <v>0</v>
      </c>
      <c r="DG35" s="22">
        <v>0</v>
      </c>
      <c r="DH35" s="23">
        <v>0</v>
      </c>
      <c r="DI35" s="22">
        <v>0</v>
      </c>
      <c r="DJ35" s="22">
        <v>0</v>
      </c>
      <c r="DK35" s="22">
        <v>0</v>
      </c>
      <c r="DL35" s="22">
        <v>7956981.7400000002</v>
      </c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25" ht="12.75" customHeight="1" x14ac:dyDescent="0.2">
      <c r="A36" s="66" t="s">
        <v>203</v>
      </c>
      <c r="B36" s="21">
        <v>1040</v>
      </c>
      <c r="C36" s="67" t="s">
        <v>146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155279576.02000001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163871.30000000002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v>0</v>
      </c>
      <c r="CJ36" s="22">
        <v>0</v>
      </c>
      <c r="CK36" s="22">
        <v>0</v>
      </c>
      <c r="CL36" s="23">
        <v>0</v>
      </c>
      <c r="CM36" s="22">
        <v>0</v>
      </c>
      <c r="CN36" s="22">
        <v>0</v>
      </c>
      <c r="CO36" s="23">
        <v>0</v>
      </c>
      <c r="CP36" s="22">
        <v>0</v>
      </c>
      <c r="CQ36" s="22">
        <v>0</v>
      </c>
      <c r="CR36" s="22">
        <v>0</v>
      </c>
      <c r="CS36" s="22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3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3">
        <v>0</v>
      </c>
      <c r="DI36" s="22">
        <v>0</v>
      </c>
      <c r="DJ36" s="22">
        <v>0</v>
      </c>
      <c r="DK36" s="22">
        <v>0</v>
      </c>
      <c r="DL36" s="22">
        <v>155443447.32000002</v>
      </c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25" ht="12.75" customHeight="1" x14ac:dyDescent="0.2">
      <c r="A37" s="66" t="s">
        <v>205</v>
      </c>
      <c r="B37" s="21">
        <v>1043</v>
      </c>
      <c r="C37" s="67" t="s">
        <v>146</v>
      </c>
      <c r="D37" s="23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3">
        <v>0</v>
      </c>
      <c r="CJ37" s="22">
        <v>0</v>
      </c>
      <c r="CK37" s="22">
        <v>0</v>
      </c>
      <c r="CL37" s="23">
        <v>0</v>
      </c>
      <c r="CM37" s="22">
        <v>0</v>
      </c>
      <c r="CN37" s="22">
        <v>0</v>
      </c>
      <c r="CO37" s="23">
        <v>0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  <c r="CZ37" s="22">
        <v>0</v>
      </c>
      <c r="DA37" s="22">
        <v>0</v>
      </c>
      <c r="DB37" s="23">
        <v>0</v>
      </c>
      <c r="DC37" s="22">
        <v>0</v>
      </c>
      <c r="DD37" s="22">
        <v>0</v>
      </c>
      <c r="DE37" s="23">
        <v>0</v>
      </c>
      <c r="DF37" s="22">
        <v>0</v>
      </c>
      <c r="DG37" s="22">
        <v>0</v>
      </c>
      <c r="DH37" s="23">
        <v>0</v>
      </c>
      <c r="DI37" s="22">
        <v>0</v>
      </c>
      <c r="DJ37" s="22">
        <v>0</v>
      </c>
      <c r="DK37" s="22">
        <v>0</v>
      </c>
      <c r="DL37" s="22">
        <v>0</v>
      </c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25" ht="12.75" customHeight="1" x14ac:dyDescent="0.2">
      <c r="A38" s="66" t="s">
        <v>207</v>
      </c>
      <c r="B38" s="21">
        <v>1044</v>
      </c>
      <c r="C38" s="67" t="s">
        <v>146</v>
      </c>
      <c r="D38" s="23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91081208.840000004</v>
      </c>
      <c r="U38" s="22">
        <v>1303630.43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131032.44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v>0</v>
      </c>
      <c r="CJ38" s="22">
        <v>0</v>
      </c>
      <c r="CK38" s="22">
        <v>0</v>
      </c>
      <c r="CL38" s="23">
        <v>0</v>
      </c>
      <c r="CM38" s="22">
        <v>0</v>
      </c>
      <c r="CN38" s="22">
        <v>0</v>
      </c>
      <c r="CO38" s="23">
        <v>0</v>
      </c>
      <c r="CP38" s="22">
        <v>0</v>
      </c>
      <c r="CQ38" s="22">
        <v>0</v>
      </c>
      <c r="CR38" s="22">
        <v>0</v>
      </c>
      <c r="CS38" s="22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3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3">
        <v>0</v>
      </c>
      <c r="DI38" s="22">
        <v>0</v>
      </c>
      <c r="DJ38" s="22">
        <v>0</v>
      </c>
      <c r="DK38" s="22">
        <v>0</v>
      </c>
      <c r="DL38" s="22">
        <v>92515871.710000008</v>
      </c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25" ht="12.75" customHeight="1" x14ac:dyDescent="0.2">
      <c r="A39" s="66" t="s">
        <v>209</v>
      </c>
      <c r="B39" s="21">
        <v>1045</v>
      </c>
      <c r="C39" s="67" t="s">
        <v>146</v>
      </c>
      <c r="D39" s="23">
        <v>4427.0600000000004</v>
      </c>
      <c r="E39" s="22">
        <v>4427.0600000000004</v>
      </c>
      <c r="F39" s="22">
        <v>0</v>
      </c>
      <c r="G39" s="22">
        <v>0</v>
      </c>
      <c r="H39" s="22">
        <v>0</v>
      </c>
      <c r="I39" s="22">
        <v>534123.88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7229953.5499999998</v>
      </c>
      <c r="U39" s="22">
        <v>0</v>
      </c>
      <c r="V39" s="22">
        <v>2729697.4</v>
      </c>
      <c r="W39" s="22">
        <v>0</v>
      </c>
      <c r="X39" s="22">
        <v>0</v>
      </c>
      <c r="Y39" s="22">
        <v>0</v>
      </c>
      <c r="Z39" s="22">
        <v>20</v>
      </c>
      <c r="AA39" s="22">
        <v>0</v>
      </c>
      <c r="AB39" s="22">
        <v>0</v>
      </c>
      <c r="AC39" s="22">
        <v>75</v>
      </c>
      <c r="AD39" s="22">
        <v>1744.98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13775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1093.75</v>
      </c>
      <c r="AU39" s="22">
        <v>393.75</v>
      </c>
      <c r="AV39" s="22">
        <v>0</v>
      </c>
      <c r="AW39" s="22">
        <v>0</v>
      </c>
      <c r="AX39" s="22">
        <v>393.75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17405.07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15058.51</v>
      </c>
      <c r="BO39" s="22">
        <v>0</v>
      </c>
      <c r="BP39" s="22">
        <v>0</v>
      </c>
      <c r="BQ39" s="22">
        <v>0</v>
      </c>
      <c r="BR39" s="22">
        <v>0</v>
      </c>
      <c r="BS39" s="22">
        <v>260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v>274442.67</v>
      </c>
      <c r="CJ39" s="22">
        <v>0</v>
      </c>
      <c r="CK39" s="22">
        <v>0</v>
      </c>
      <c r="CL39" s="23">
        <v>274442.67</v>
      </c>
      <c r="CM39" s="22">
        <v>0</v>
      </c>
      <c r="CN39" s="22">
        <v>274442.67</v>
      </c>
      <c r="CO39" s="23">
        <v>0</v>
      </c>
      <c r="CP39" s="22">
        <v>0</v>
      </c>
      <c r="CQ39" s="22">
        <v>0</v>
      </c>
      <c r="CR39" s="22">
        <v>259367.05</v>
      </c>
      <c r="CS39" s="22">
        <v>836454.6</v>
      </c>
      <c r="CT39" s="22">
        <v>0</v>
      </c>
      <c r="CU39" s="22">
        <v>0</v>
      </c>
      <c r="CV39" s="22">
        <v>0</v>
      </c>
      <c r="CW39" s="22">
        <v>0</v>
      </c>
      <c r="CX39" s="22">
        <v>0</v>
      </c>
      <c r="CY39" s="22">
        <v>0</v>
      </c>
      <c r="CZ39" s="22">
        <v>0</v>
      </c>
      <c r="DA39" s="22">
        <v>0</v>
      </c>
      <c r="DB39" s="23">
        <v>0</v>
      </c>
      <c r="DC39" s="22">
        <v>0</v>
      </c>
      <c r="DD39" s="22">
        <v>0</v>
      </c>
      <c r="DE39" s="23">
        <v>0</v>
      </c>
      <c r="DF39" s="22">
        <v>0</v>
      </c>
      <c r="DG39" s="22">
        <v>0</v>
      </c>
      <c r="DH39" s="23">
        <v>0</v>
      </c>
      <c r="DI39" s="22">
        <v>0</v>
      </c>
      <c r="DJ39" s="22">
        <v>0</v>
      </c>
      <c r="DK39" s="22">
        <v>0</v>
      </c>
      <c r="DL39" s="22">
        <v>11918686.020000001</v>
      </c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12.75" customHeight="1" x14ac:dyDescent="0.2">
      <c r="A40" s="66" t="s">
        <v>211</v>
      </c>
      <c r="B40" s="21">
        <v>1046</v>
      </c>
      <c r="C40" s="67" t="s">
        <v>146</v>
      </c>
      <c r="D40" s="23">
        <v>12.35</v>
      </c>
      <c r="E40" s="22">
        <v>0</v>
      </c>
      <c r="F40" s="22">
        <v>0</v>
      </c>
      <c r="G40" s="22">
        <v>12.35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224524.61</v>
      </c>
      <c r="AU40" s="22">
        <v>2.4700000000000002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1040.04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v>0</v>
      </c>
      <c r="CJ40" s="22">
        <v>0</v>
      </c>
      <c r="CK40" s="22">
        <v>0</v>
      </c>
      <c r="CL40" s="23">
        <v>0</v>
      </c>
      <c r="CM40" s="22">
        <v>0</v>
      </c>
      <c r="CN40" s="22">
        <v>0</v>
      </c>
      <c r="CO40" s="23"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v>0</v>
      </c>
      <c r="CW40" s="22">
        <v>0</v>
      </c>
      <c r="CX40" s="22">
        <v>0</v>
      </c>
      <c r="CY40" s="22">
        <v>0</v>
      </c>
      <c r="CZ40" s="22">
        <v>0</v>
      </c>
      <c r="DA40" s="22">
        <v>0</v>
      </c>
      <c r="DB40" s="23">
        <v>0</v>
      </c>
      <c r="DC40" s="22">
        <v>0</v>
      </c>
      <c r="DD40" s="22">
        <v>0</v>
      </c>
      <c r="DE40" s="23">
        <v>0</v>
      </c>
      <c r="DF40" s="22">
        <v>0</v>
      </c>
      <c r="DG40" s="22">
        <v>0</v>
      </c>
      <c r="DH40" s="23">
        <v>0</v>
      </c>
      <c r="DI40" s="22">
        <v>0</v>
      </c>
      <c r="DJ40" s="22">
        <v>0</v>
      </c>
      <c r="DK40" s="22">
        <v>0</v>
      </c>
      <c r="DL40" s="22">
        <v>225579.47</v>
      </c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</row>
    <row r="41" spans="1:225" ht="12.75" customHeight="1" x14ac:dyDescent="0.2">
      <c r="A41" s="66" t="s">
        <v>213</v>
      </c>
      <c r="B41" s="21">
        <v>1047</v>
      </c>
      <c r="C41" s="67" t="s">
        <v>146</v>
      </c>
      <c r="D41" s="23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v>0</v>
      </c>
      <c r="CJ41" s="22">
        <v>0</v>
      </c>
      <c r="CK41" s="22">
        <v>0</v>
      </c>
      <c r="CL41" s="23">
        <v>0</v>
      </c>
      <c r="CM41" s="22">
        <v>0</v>
      </c>
      <c r="CN41" s="22">
        <v>0</v>
      </c>
      <c r="CO41" s="23">
        <v>0</v>
      </c>
      <c r="CP41" s="22">
        <v>0</v>
      </c>
      <c r="CQ41" s="22">
        <v>0</v>
      </c>
      <c r="CR41" s="22">
        <v>0</v>
      </c>
      <c r="CS41" s="22">
        <v>0</v>
      </c>
      <c r="CT41" s="22">
        <v>0</v>
      </c>
      <c r="CU41" s="22">
        <v>0</v>
      </c>
      <c r="CV41" s="22">
        <v>0</v>
      </c>
      <c r="CW41" s="22">
        <v>0</v>
      </c>
      <c r="CX41" s="22">
        <v>0</v>
      </c>
      <c r="CY41" s="22">
        <v>0</v>
      </c>
      <c r="CZ41" s="22">
        <v>0</v>
      </c>
      <c r="DA41" s="22">
        <v>0</v>
      </c>
      <c r="DB41" s="23">
        <v>0</v>
      </c>
      <c r="DC41" s="22">
        <v>0</v>
      </c>
      <c r="DD41" s="22">
        <v>0</v>
      </c>
      <c r="DE41" s="23">
        <v>0</v>
      </c>
      <c r="DF41" s="22">
        <v>0</v>
      </c>
      <c r="DG41" s="22">
        <v>0</v>
      </c>
      <c r="DH41" s="23">
        <v>0</v>
      </c>
      <c r="DI41" s="22">
        <v>0</v>
      </c>
      <c r="DJ41" s="22">
        <v>0</v>
      </c>
      <c r="DK41" s="22">
        <v>0</v>
      </c>
      <c r="DL41" s="22">
        <v>0</v>
      </c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25" ht="12.75" customHeight="1" x14ac:dyDescent="0.2">
      <c r="A42" s="66" t="s">
        <v>215</v>
      </c>
      <c r="B42" s="21">
        <v>1048</v>
      </c>
      <c r="C42" s="67" t="s">
        <v>146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8765458.6300000101</v>
      </c>
      <c r="U42" s="22">
        <v>3152599.51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132084.1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90407.24</v>
      </c>
      <c r="BX42" s="22">
        <v>0</v>
      </c>
      <c r="BY42" s="22">
        <v>0</v>
      </c>
      <c r="BZ42" s="22">
        <v>2932541.83</v>
      </c>
      <c r="CA42" s="22">
        <v>95383296.299999997</v>
      </c>
      <c r="CB42" s="22">
        <v>458933.82</v>
      </c>
      <c r="CC42" s="22">
        <v>21686958.09</v>
      </c>
      <c r="CD42" s="22">
        <v>0</v>
      </c>
      <c r="CE42" s="22">
        <v>0</v>
      </c>
      <c r="CF42" s="22">
        <v>397360.13</v>
      </c>
      <c r="CG42" s="22">
        <v>3098955.34</v>
      </c>
      <c r="CH42" s="22">
        <v>0</v>
      </c>
      <c r="CI42" s="23">
        <v>0</v>
      </c>
      <c r="CJ42" s="22">
        <v>0</v>
      </c>
      <c r="CK42" s="22">
        <v>0</v>
      </c>
      <c r="CL42" s="23">
        <v>0</v>
      </c>
      <c r="CM42" s="22">
        <v>0</v>
      </c>
      <c r="CN42" s="22">
        <v>0</v>
      </c>
      <c r="CO42" s="23">
        <v>0</v>
      </c>
      <c r="CP42" s="22">
        <v>0</v>
      </c>
      <c r="CQ42" s="22">
        <v>0</v>
      </c>
      <c r="CR42" s="22">
        <v>0</v>
      </c>
      <c r="CS42" s="22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3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3">
        <v>0</v>
      </c>
      <c r="DI42" s="22">
        <v>0</v>
      </c>
      <c r="DJ42" s="22">
        <v>0</v>
      </c>
      <c r="DK42" s="22">
        <v>0</v>
      </c>
      <c r="DL42" s="22">
        <v>136098594.99000001</v>
      </c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</row>
    <row r="43" spans="1:225" ht="14.1" customHeight="1" x14ac:dyDescent="0.2">
      <c r="A43" s="66" t="s">
        <v>217</v>
      </c>
      <c r="B43" s="21">
        <v>1049</v>
      </c>
      <c r="C43" s="67" t="s">
        <v>146</v>
      </c>
      <c r="D43" s="23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12824370.489999995</v>
      </c>
      <c r="U43" s="22">
        <v>2454868.6999999997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103111.63999999998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v>0</v>
      </c>
      <c r="CJ43" s="22">
        <v>0</v>
      </c>
      <c r="CK43" s="22">
        <v>0</v>
      </c>
      <c r="CL43" s="23">
        <v>0</v>
      </c>
      <c r="CM43" s="22">
        <v>0</v>
      </c>
      <c r="CN43" s="22">
        <v>0</v>
      </c>
      <c r="CO43" s="23">
        <v>0</v>
      </c>
      <c r="CP43" s="22">
        <v>0</v>
      </c>
      <c r="CQ43" s="22">
        <v>0</v>
      </c>
      <c r="CR43" s="22">
        <v>0</v>
      </c>
      <c r="CS43" s="22">
        <v>0</v>
      </c>
      <c r="CT43" s="22">
        <v>0</v>
      </c>
      <c r="CU43" s="22">
        <v>0</v>
      </c>
      <c r="CV43" s="22">
        <v>0</v>
      </c>
      <c r="CW43" s="22">
        <v>0</v>
      </c>
      <c r="CX43" s="22">
        <v>0</v>
      </c>
      <c r="CY43" s="22">
        <v>0</v>
      </c>
      <c r="CZ43" s="22">
        <v>0</v>
      </c>
      <c r="DA43" s="22">
        <v>0</v>
      </c>
      <c r="DB43" s="23">
        <v>0</v>
      </c>
      <c r="DC43" s="22">
        <v>0</v>
      </c>
      <c r="DD43" s="22">
        <v>0</v>
      </c>
      <c r="DE43" s="23">
        <v>0</v>
      </c>
      <c r="DF43" s="22">
        <v>0</v>
      </c>
      <c r="DG43" s="22">
        <v>0</v>
      </c>
      <c r="DH43" s="23">
        <v>0</v>
      </c>
      <c r="DI43" s="22">
        <v>0</v>
      </c>
      <c r="DJ43" s="22">
        <v>0</v>
      </c>
      <c r="DK43" s="22">
        <v>0</v>
      </c>
      <c r="DL43" s="22">
        <v>15382350.829999994</v>
      </c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</row>
    <row r="44" spans="1:225" ht="14.1" customHeight="1" x14ac:dyDescent="0.2">
      <c r="A44" s="66" t="s">
        <v>219</v>
      </c>
      <c r="B44" s="21">
        <v>1050</v>
      </c>
      <c r="C44" s="67" t="s">
        <v>146</v>
      </c>
      <c r="D44" s="23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v>0</v>
      </c>
      <c r="CJ44" s="22">
        <v>0</v>
      </c>
      <c r="CK44" s="22">
        <v>0</v>
      </c>
      <c r="CL44" s="23">
        <v>0</v>
      </c>
      <c r="CM44" s="22">
        <v>0</v>
      </c>
      <c r="CN44" s="22">
        <v>0</v>
      </c>
      <c r="CO44" s="23">
        <v>0</v>
      </c>
      <c r="CP44" s="22">
        <v>0</v>
      </c>
      <c r="CQ44" s="22">
        <v>0</v>
      </c>
      <c r="CR44" s="22">
        <v>0</v>
      </c>
      <c r="CS44" s="22">
        <v>0</v>
      </c>
      <c r="CT44" s="22">
        <v>0</v>
      </c>
      <c r="CU44" s="22">
        <v>0</v>
      </c>
      <c r="CV44" s="22">
        <v>0</v>
      </c>
      <c r="CW44" s="22">
        <v>0</v>
      </c>
      <c r="CX44" s="22">
        <v>0</v>
      </c>
      <c r="CY44" s="22">
        <v>0</v>
      </c>
      <c r="CZ44" s="22">
        <v>0</v>
      </c>
      <c r="DA44" s="22">
        <v>0</v>
      </c>
      <c r="DB44" s="23">
        <v>0</v>
      </c>
      <c r="DC44" s="22">
        <v>0</v>
      </c>
      <c r="DD44" s="22">
        <v>0</v>
      </c>
      <c r="DE44" s="23">
        <v>0</v>
      </c>
      <c r="DF44" s="22">
        <v>0</v>
      </c>
      <c r="DG44" s="22">
        <v>0</v>
      </c>
      <c r="DH44" s="23">
        <v>0</v>
      </c>
      <c r="DI44" s="22">
        <v>0</v>
      </c>
      <c r="DJ44" s="22">
        <v>0</v>
      </c>
      <c r="DK44" s="22">
        <v>0</v>
      </c>
      <c r="DL44" s="22">
        <v>0</v>
      </c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25" ht="12.75" customHeight="1" x14ac:dyDescent="0.2">
      <c r="A45" s="66" t="s">
        <v>221</v>
      </c>
      <c r="B45" s="21">
        <v>1051</v>
      </c>
      <c r="C45" s="67" t="s">
        <v>146</v>
      </c>
      <c r="D45" s="23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v>0</v>
      </c>
      <c r="CJ45" s="22">
        <v>0</v>
      </c>
      <c r="CK45" s="22">
        <v>0</v>
      </c>
      <c r="CL45" s="23">
        <v>0</v>
      </c>
      <c r="CM45" s="22">
        <v>0</v>
      </c>
      <c r="CN45" s="22">
        <v>0</v>
      </c>
      <c r="CO45" s="23">
        <v>0</v>
      </c>
      <c r="CP45" s="22">
        <v>0</v>
      </c>
      <c r="CQ45" s="22">
        <v>0</v>
      </c>
      <c r="CR45" s="22">
        <v>0</v>
      </c>
      <c r="CS45" s="22">
        <v>0</v>
      </c>
      <c r="CT45" s="22">
        <v>0</v>
      </c>
      <c r="CU45" s="22">
        <v>0</v>
      </c>
      <c r="CV45" s="22">
        <v>0</v>
      </c>
      <c r="CW45" s="22">
        <v>0</v>
      </c>
      <c r="CX45" s="22">
        <v>0</v>
      </c>
      <c r="CY45" s="22">
        <v>0</v>
      </c>
      <c r="CZ45" s="22">
        <v>0</v>
      </c>
      <c r="DA45" s="22">
        <v>0</v>
      </c>
      <c r="DB45" s="23">
        <v>0</v>
      </c>
      <c r="DC45" s="22">
        <v>0</v>
      </c>
      <c r="DD45" s="22">
        <v>0</v>
      </c>
      <c r="DE45" s="23">
        <v>0</v>
      </c>
      <c r="DF45" s="22">
        <v>0</v>
      </c>
      <c r="DG45" s="22">
        <v>0</v>
      </c>
      <c r="DH45" s="23">
        <v>0</v>
      </c>
      <c r="DI45" s="22">
        <v>0</v>
      </c>
      <c r="DJ45" s="22">
        <v>0</v>
      </c>
      <c r="DK45" s="22">
        <v>0</v>
      </c>
      <c r="DL45" s="22">
        <v>0</v>
      </c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25" ht="12.75" customHeight="1" x14ac:dyDescent="0.2">
      <c r="A46" s="66" t="s">
        <v>223</v>
      </c>
      <c r="B46" s="21">
        <v>1052</v>
      </c>
      <c r="C46" s="67" t="s">
        <v>146</v>
      </c>
      <c r="D46" s="23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v>0</v>
      </c>
      <c r="CJ46" s="22">
        <v>0</v>
      </c>
      <c r="CK46" s="22">
        <v>0</v>
      </c>
      <c r="CL46" s="23">
        <v>0</v>
      </c>
      <c r="CM46" s="22">
        <v>0</v>
      </c>
      <c r="CN46" s="22">
        <v>0</v>
      </c>
      <c r="CO46" s="23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  <c r="CZ46" s="22">
        <v>0</v>
      </c>
      <c r="DA46" s="22">
        <v>0</v>
      </c>
      <c r="DB46" s="23">
        <v>0</v>
      </c>
      <c r="DC46" s="22">
        <v>0</v>
      </c>
      <c r="DD46" s="22">
        <v>0</v>
      </c>
      <c r="DE46" s="23">
        <v>0</v>
      </c>
      <c r="DF46" s="22">
        <v>0</v>
      </c>
      <c r="DG46" s="22">
        <v>0</v>
      </c>
      <c r="DH46" s="23">
        <v>0</v>
      </c>
      <c r="DI46" s="22">
        <v>0</v>
      </c>
      <c r="DJ46" s="22">
        <v>0</v>
      </c>
      <c r="DK46" s="22">
        <v>0</v>
      </c>
      <c r="DL46" s="22">
        <v>0</v>
      </c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25" ht="12.75" customHeight="1" x14ac:dyDescent="0.2">
      <c r="A47" s="66" t="s">
        <v>225</v>
      </c>
      <c r="B47" s="21">
        <v>1053</v>
      </c>
      <c r="C47" s="67" t="s">
        <v>146</v>
      </c>
      <c r="D47" s="23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170464932</v>
      </c>
      <c r="U47" s="22">
        <v>1199345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v>0</v>
      </c>
      <c r="CJ47" s="22">
        <v>0</v>
      </c>
      <c r="CK47" s="22">
        <v>0</v>
      </c>
      <c r="CL47" s="23">
        <v>0</v>
      </c>
      <c r="CM47" s="22">
        <v>0</v>
      </c>
      <c r="CN47" s="22">
        <v>0</v>
      </c>
      <c r="CO47" s="23">
        <v>0</v>
      </c>
      <c r="CP47" s="22">
        <v>0</v>
      </c>
      <c r="CQ47" s="22">
        <v>0</v>
      </c>
      <c r="CR47" s="22">
        <v>0</v>
      </c>
      <c r="CS47" s="22">
        <v>0</v>
      </c>
      <c r="CT47" s="22">
        <v>0</v>
      </c>
      <c r="CU47" s="22">
        <v>0</v>
      </c>
      <c r="CV47" s="22">
        <v>0</v>
      </c>
      <c r="CW47" s="22">
        <v>0</v>
      </c>
      <c r="CX47" s="22">
        <v>0</v>
      </c>
      <c r="CY47" s="22">
        <v>0</v>
      </c>
      <c r="CZ47" s="22">
        <v>0</v>
      </c>
      <c r="DA47" s="22">
        <v>0</v>
      </c>
      <c r="DB47" s="23">
        <v>0</v>
      </c>
      <c r="DC47" s="22">
        <v>0</v>
      </c>
      <c r="DD47" s="22">
        <v>0</v>
      </c>
      <c r="DE47" s="23">
        <v>0</v>
      </c>
      <c r="DF47" s="22">
        <v>0</v>
      </c>
      <c r="DG47" s="22">
        <v>0</v>
      </c>
      <c r="DH47" s="23">
        <v>0</v>
      </c>
      <c r="DI47" s="22">
        <v>0</v>
      </c>
      <c r="DJ47" s="22">
        <v>0</v>
      </c>
      <c r="DK47" s="22">
        <v>0</v>
      </c>
      <c r="DL47" s="22">
        <v>171664277</v>
      </c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25" ht="12.75" customHeight="1" x14ac:dyDescent="0.2">
      <c r="A48" s="66" t="s">
        <v>227</v>
      </c>
      <c r="B48" s="21">
        <v>1054</v>
      </c>
      <c r="C48" s="67" t="s">
        <v>146</v>
      </c>
      <c r="D48" s="23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v>0</v>
      </c>
      <c r="CJ48" s="22">
        <v>0</v>
      </c>
      <c r="CK48" s="22">
        <v>0</v>
      </c>
      <c r="CL48" s="23">
        <v>0</v>
      </c>
      <c r="CM48" s="22">
        <v>0</v>
      </c>
      <c r="CN48" s="22">
        <v>0</v>
      </c>
      <c r="CO48" s="23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3">
        <v>0</v>
      </c>
      <c r="DC48" s="22">
        <v>0</v>
      </c>
      <c r="DD48" s="22">
        <v>0</v>
      </c>
      <c r="DE48" s="23">
        <v>0</v>
      </c>
      <c r="DF48" s="22">
        <v>0</v>
      </c>
      <c r="DG48" s="22">
        <v>0</v>
      </c>
      <c r="DH48" s="23">
        <v>0</v>
      </c>
      <c r="DI48" s="22">
        <v>0</v>
      </c>
      <c r="DJ48" s="22">
        <v>0</v>
      </c>
      <c r="DK48" s="22">
        <v>0</v>
      </c>
      <c r="DL48" s="22">
        <v>0</v>
      </c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ht="12.75" customHeight="1" x14ac:dyDescent="0.2">
      <c r="A49" s="66" t="s">
        <v>229</v>
      </c>
      <c r="B49" s="21">
        <v>1055</v>
      </c>
      <c r="C49" s="67" t="s">
        <v>146</v>
      </c>
      <c r="D49" s="23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v>0</v>
      </c>
      <c r="CJ49" s="22">
        <v>0</v>
      </c>
      <c r="CK49" s="22">
        <v>0</v>
      </c>
      <c r="CL49" s="23">
        <v>0</v>
      </c>
      <c r="CM49" s="22">
        <v>0</v>
      </c>
      <c r="CN49" s="22">
        <v>0</v>
      </c>
      <c r="CO49" s="23"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v>0</v>
      </c>
      <c r="CW49" s="22">
        <v>0</v>
      </c>
      <c r="CX49" s="22">
        <v>0</v>
      </c>
      <c r="CY49" s="22">
        <v>0</v>
      </c>
      <c r="CZ49" s="22">
        <v>0</v>
      </c>
      <c r="DA49" s="22">
        <v>0</v>
      </c>
      <c r="DB49" s="23">
        <v>0</v>
      </c>
      <c r="DC49" s="22">
        <v>0</v>
      </c>
      <c r="DD49" s="22">
        <v>0</v>
      </c>
      <c r="DE49" s="23">
        <v>0</v>
      </c>
      <c r="DF49" s="22">
        <v>0</v>
      </c>
      <c r="DG49" s="22">
        <v>0</v>
      </c>
      <c r="DH49" s="23">
        <v>0</v>
      </c>
      <c r="DI49" s="22">
        <v>0</v>
      </c>
      <c r="DJ49" s="22">
        <v>0</v>
      </c>
      <c r="DK49" s="22">
        <v>0</v>
      </c>
      <c r="DL49" s="22">
        <v>0</v>
      </c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 ht="12.75" customHeight="1" x14ac:dyDescent="0.2">
      <c r="A50" s="66" t="s">
        <v>231</v>
      </c>
      <c r="B50" s="21">
        <v>1056</v>
      </c>
      <c r="C50" s="67" t="s">
        <v>146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v>0</v>
      </c>
      <c r="CJ50" s="22">
        <v>0</v>
      </c>
      <c r="CK50" s="22">
        <v>0</v>
      </c>
      <c r="CL50" s="23">
        <v>0</v>
      </c>
      <c r="CM50" s="22">
        <v>0</v>
      </c>
      <c r="CN50" s="22">
        <v>0</v>
      </c>
      <c r="CO50" s="23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</v>
      </c>
      <c r="CX50" s="22">
        <v>0</v>
      </c>
      <c r="CY50" s="22">
        <v>0</v>
      </c>
      <c r="CZ50" s="22">
        <v>0</v>
      </c>
      <c r="DA50" s="22">
        <v>0</v>
      </c>
      <c r="DB50" s="23">
        <v>0</v>
      </c>
      <c r="DC50" s="22">
        <v>0</v>
      </c>
      <c r="DD50" s="22">
        <v>0</v>
      </c>
      <c r="DE50" s="23">
        <v>0</v>
      </c>
      <c r="DF50" s="22">
        <v>0</v>
      </c>
      <c r="DG50" s="22">
        <v>0</v>
      </c>
      <c r="DH50" s="23">
        <v>0</v>
      </c>
      <c r="DI50" s="22">
        <v>0</v>
      </c>
      <c r="DJ50" s="22">
        <v>0</v>
      </c>
      <c r="DK50" s="22">
        <v>0</v>
      </c>
      <c r="DL50" s="22">
        <v>0</v>
      </c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 ht="12.75" customHeight="1" x14ac:dyDescent="0.2">
      <c r="A51" s="66" t="s">
        <v>233</v>
      </c>
      <c r="B51" s="21">
        <v>1057</v>
      </c>
      <c r="C51" s="67" t="s">
        <v>146</v>
      </c>
      <c r="D51" s="23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v>0</v>
      </c>
      <c r="CJ51" s="22">
        <v>0</v>
      </c>
      <c r="CK51" s="22">
        <v>0</v>
      </c>
      <c r="CL51" s="23">
        <v>0</v>
      </c>
      <c r="CM51" s="22">
        <v>0</v>
      </c>
      <c r="CN51" s="22">
        <v>0</v>
      </c>
      <c r="CO51" s="23">
        <v>0</v>
      </c>
      <c r="CP51" s="22">
        <v>0</v>
      </c>
      <c r="CQ51" s="22">
        <v>0</v>
      </c>
      <c r="CR51" s="22">
        <v>0</v>
      </c>
      <c r="CS51" s="22">
        <v>0</v>
      </c>
      <c r="CT51" s="22">
        <v>0</v>
      </c>
      <c r="CU51" s="22">
        <v>0</v>
      </c>
      <c r="CV51" s="22">
        <v>0</v>
      </c>
      <c r="CW51" s="22">
        <v>0</v>
      </c>
      <c r="CX51" s="22">
        <v>0</v>
      </c>
      <c r="CY51" s="22">
        <v>0</v>
      </c>
      <c r="CZ51" s="22">
        <v>0</v>
      </c>
      <c r="DA51" s="22">
        <v>0</v>
      </c>
      <c r="DB51" s="23">
        <v>0</v>
      </c>
      <c r="DC51" s="22">
        <v>0</v>
      </c>
      <c r="DD51" s="22">
        <v>0</v>
      </c>
      <c r="DE51" s="23">
        <v>0</v>
      </c>
      <c r="DF51" s="22">
        <v>0</v>
      </c>
      <c r="DG51" s="22">
        <v>0</v>
      </c>
      <c r="DH51" s="23">
        <v>0</v>
      </c>
      <c r="DI51" s="22">
        <v>0</v>
      </c>
      <c r="DJ51" s="22">
        <v>0</v>
      </c>
      <c r="DK51" s="22">
        <v>0</v>
      </c>
      <c r="DL51" s="22">
        <v>0</v>
      </c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 ht="12.75" customHeight="1" x14ac:dyDescent="0.2">
      <c r="A52" s="66" t="s">
        <v>235</v>
      </c>
      <c r="B52" s="21">
        <v>1058</v>
      </c>
      <c r="C52" s="67" t="s">
        <v>146</v>
      </c>
      <c r="D52" s="23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123177.64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v>0</v>
      </c>
      <c r="CJ52" s="22">
        <v>0</v>
      </c>
      <c r="CK52" s="22">
        <v>0</v>
      </c>
      <c r="CL52" s="23">
        <v>0</v>
      </c>
      <c r="CM52" s="22">
        <v>0</v>
      </c>
      <c r="CN52" s="22">
        <v>0</v>
      </c>
      <c r="CO52" s="23">
        <v>0</v>
      </c>
      <c r="CP52" s="22">
        <v>0</v>
      </c>
      <c r="CQ52" s="22">
        <v>0</v>
      </c>
      <c r="CR52" s="22">
        <v>0</v>
      </c>
      <c r="CS52" s="22">
        <v>0</v>
      </c>
      <c r="CT52" s="22">
        <v>0</v>
      </c>
      <c r="CU52" s="22">
        <v>0</v>
      </c>
      <c r="CV52" s="22">
        <v>0</v>
      </c>
      <c r="CW52" s="22">
        <v>0</v>
      </c>
      <c r="CX52" s="22">
        <v>0</v>
      </c>
      <c r="CY52" s="22">
        <v>0</v>
      </c>
      <c r="CZ52" s="22">
        <v>0</v>
      </c>
      <c r="DA52" s="22">
        <v>0</v>
      </c>
      <c r="DB52" s="23">
        <v>0</v>
      </c>
      <c r="DC52" s="22">
        <v>0</v>
      </c>
      <c r="DD52" s="22">
        <v>0</v>
      </c>
      <c r="DE52" s="23">
        <v>0</v>
      </c>
      <c r="DF52" s="22">
        <v>0</v>
      </c>
      <c r="DG52" s="22">
        <v>0</v>
      </c>
      <c r="DH52" s="23">
        <v>0</v>
      </c>
      <c r="DI52" s="22">
        <v>0</v>
      </c>
      <c r="DJ52" s="22">
        <v>0</v>
      </c>
      <c r="DK52" s="22">
        <v>0</v>
      </c>
      <c r="DL52" s="22">
        <v>123177.64</v>
      </c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 ht="12.75" customHeight="1" x14ac:dyDescent="0.2">
      <c r="A53" s="66" t="s">
        <v>237</v>
      </c>
      <c r="B53" s="21">
        <v>1059</v>
      </c>
      <c r="C53" s="67" t="s">
        <v>146</v>
      </c>
      <c r="D53" s="23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119131.84388461547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v>0</v>
      </c>
      <c r="CJ53" s="22">
        <v>0</v>
      </c>
      <c r="CK53" s="22">
        <v>0</v>
      </c>
      <c r="CL53" s="23">
        <v>0</v>
      </c>
      <c r="CM53" s="22">
        <v>0</v>
      </c>
      <c r="CN53" s="22">
        <v>0</v>
      </c>
      <c r="CO53" s="23">
        <v>0</v>
      </c>
      <c r="CP53" s="22">
        <v>0</v>
      </c>
      <c r="CQ53" s="22">
        <v>0</v>
      </c>
      <c r="CR53" s="22">
        <v>0</v>
      </c>
      <c r="CS53" s="22">
        <v>0</v>
      </c>
      <c r="CT53" s="22">
        <v>0</v>
      </c>
      <c r="CU53" s="22">
        <v>0</v>
      </c>
      <c r="CV53" s="22">
        <v>0</v>
      </c>
      <c r="CW53" s="22">
        <v>0</v>
      </c>
      <c r="CX53" s="22">
        <v>0</v>
      </c>
      <c r="CY53" s="22">
        <v>0</v>
      </c>
      <c r="CZ53" s="22">
        <v>0</v>
      </c>
      <c r="DA53" s="22">
        <v>0</v>
      </c>
      <c r="DB53" s="23">
        <v>0</v>
      </c>
      <c r="DC53" s="22">
        <v>0</v>
      </c>
      <c r="DD53" s="22">
        <v>0</v>
      </c>
      <c r="DE53" s="23">
        <v>0</v>
      </c>
      <c r="DF53" s="22">
        <v>0</v>
      </c>
      <c r="DG53" s="22">
        <v>0</v>
      </c>
      <c r="DH53" s="23">
        <v>0</v>
      </c>
      <c r="DI53" s="22">
        <v>0</v>
      </c>
      <c r="DJ53" s="22">
        <v>0</v>
      </c>
      <c r="DK53" s="22">
        <v>0</v>
      </c>
      <c r="DL53" s="22">
        <v>119131.84388461547</v>
      </c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 ht="12.75" customHeight="1" x14ac:dyDescent="0.2">
      <c r="A54" s="66" t="s">
        <v>239</v>
      </c>
      <c r="B54" s="21">
        <v>1060</v>
      </c>
      <c r="C54" s="67" t="s">
        <v>146</v>
      </c>
      <c r="D54" s="23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v>0</v>
      </c>
      <c r="CJ54" s="22">
        <v>0</v>
      </c>
      <c r="CK54" s="22">
        <v>0</v>
      </c>
      <c r="CL54" s="23">
        <v>0</v>
      </c>
      <c r="CM54" s="22">
        <v>0</v>
      </c>
      <c r="CN54" s="22">
        <v>0</v>
      </c>
      <c r="CO54" s="23">
        <v>0</v>
      </c>
      <c r="CP54" s="22">
        <v>0</v>
      </c>
      <c r="CQ54" s="22">
        <v>0</v>
      </c>
      <c r="CR54" s="22">
        <v>0</v>
      </c>
      <c r="CS54" s="22">
        <v>0</v>
      </c>
      <c r="CT54" s="22">
        <v>0</v>
      </c>
      <c r="CU54" s="22">
        <v>0</v>
      </c>
      <c r="CV54" s="22">
        <v>0</v>
      </c>
      <c r="CW54" s="22">
        <v>0</v>
      </c>
      <c r="CX54" s="22">
        <v>0</v>
      </c>
      <c r="CY54" s="22">
        <v>0</v>
      </c>
      <c r="CZ54" s="22">
        <v>0</v>
      </c>
      <c r="DA54" s="22">
        <v>0</v>
      </c>
      <c r="DB54" s="23">
        <v>0</v>
      </c>
      <c r="DC54" s="22">
        <v>0</v>
      </c>
      <c r="DD54" s="22">
        <v>0</v>
      </c>
      <c r="DE54" s="23">
        <v>0</v>
      </c>
      <c r="DF54" s="22">
        <v>0</v>
      </c>
      <c r="DG54" s="22">
        <v>0</v>
      </c>
      <c r="DH54" s="23">
        <v>0</v>
      </c>
      <c r="DI54" s="22">
        <v>0</v>
      </c>
      <c r="DJ54" s="22">
        <v>0</v>
      </c>
      <c r="DK54" s="22">
        <v>0</v>
      </c>
      <c r="DL54" s="22">
        <v>0</v>
      </c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 ht="12.75" customHeight="1" x14ac:dyDescent="0.2">
      <c r="A55" s="66" t="s">
        <v>241</v>
      </c>
      <c r="B55" s="21">
        <v>1061</v>
      </c>
      <c r="C55" s="67" t="s">
        <v>146</v>
      </c>
      <c r="D55" s="23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v>0</v>
      </c>
      <c r="CJ55" s="22">
        <v>0</v>
      </c>
      <c r="CK55" s="22">
        <v>0</v>
      </c>
      <c r="CL55" s="23">
        <v>0</v>
      </c>
      <c r="CM55" s="22">
        <v>0</v>
      </c>
      <c r="CN55" s="22">
        <v>0</v>
      </c>
      <c r="CO55" s="23">
        <v>0</v>
      </c>
      <c r="CP55" s="22">
        <v>0</v>
      </c>
      <c r="CQ55" s="22">
        <v>0</v>
      </c>
      <c r="CR55" s="22">
        <v>0</v>
      </c>
      <c r="CS55" s="22">
        <v>0</v>
      </c>
      <c r="CT55" s="22">
        <v>0</v>
      </c>
      <c r="CU55" s="22">
        <v>0</v>
      </c>
      <c r="CV55" s="22">
        <v>0</v>
      </c>
      <c r="CW55" s="22">
        <v>0</v>
      </c>
      <c r="CX55" s="22">
        <v>0</v>
      </c>
      <c r="CY55" s="22">
        <v>0</v>
      </c>
      <c r="CZ55" s="22">
        <v>0</v>
      </c>
      <c r="DA55" s="22">
        <v>0</v>
      </c>
      <c r="DB55" s="23">
        <v>0</v>
      </c>
      <c r="DC55" s="22">
        <v>0</v>
      </c>
      <c r="DD55" s="22">
        <v>0</v>
      </c>
      <c r="DE55" s="23">
        <v>0</v>
      </c>
      <c r="DF55" s="22">
        <v>0</v>
      </c>
      <c r="DG55" s="22">
        <v>0</v>
      </c>
      <c r="DH55" s="23">
        <v>0</v>
      </c>
      <c r="DI55" s="22">
        <v>0</v>
      </c>
      <c r="DJ55" s="22">
        <v>0</v>
      </c>
      <c r="DK55" s="22">
        <v>0</v>
      </c>
      <c r="DL55" s="22">
        <v>0</v>
      </c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</row>
    <row r="56" spans="1:225" ht="12.75" customHeight="1" x14ac:dyDescent="0.2">
      <c r="A56" s="66" t="s">
        <v>243</v>
      </c>
      <c r="B56" s="21">
        <v>2001</v>
      </c>
      <c r="C56" s="67" t="s">
        <v>146</v>
      </c>
      <c r="D56" s="23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v>0</v>
      </c>
      <c r="CJ56" s="22">
        <v>0</v>
      </c>
      <c r="CK56" s="22">
        <v>0</v>
      </c>
      <c r="CL56" s="23">
        <v>0</v>
      </c>
      <c r="CM56" s="22">
        <v>0</v>
      </c>
      <c r="CN56" s="22">
        <v>0</v>
      </c>
      <c r="CO56" s="23">
        <v>0</v>
      </c>
      <c r="CP56" s="22">
        <v>0</v>
      </c>
      <c r="CQ56" s="22">
        <v>0</v>
      </c>
      <c r="CR56" s="22">
        <v>0</v>
      </c>
      <c r="CS56" s="22">
        <v>0</v>
      </c>
      <c r="CT56" s="22">
        <v>0</v>
      </c>
      <c r="CU56" s="22">
        <v>0</v>
      </c>
      <c r="CV56" s="22">
        <v>0</v>
      </c>
      <c r="CW56" s="22">
        <v>0</v>
      </c>
      <c r="CX56" s="22">
        <v>0</v>
      </c>
      <c r="CY56" s="22">
        <v>0</v>
      </c>
      <c r="CZ56" s="22">
        <v>0</v>
      </c>
      <c r="DA56" s="22">
        <v>0</v>
      </c>
      <c r="DB56" s="23">
        <v>0</v>
      </c>
      <c r="DC56" s="22">
        <v>0</v>
      </c>
      <c r="DD56" s="22">
        <v>0</v>
      </c>
      <c r="DE56" s="23">
        <v>0</v>
      </c>
      <c r="DF56" s="22">
        <v>0</v>
      </c>
      <c r="DG56" s="22">
        <v>0</v>
      </c>
      <c r="DH56" s="23">
        <v>0</v>
      </c>
      <c r="DI56" s="22">
        <v>0</v>
      </c>
      <c r="DJ56" s="22">
        <v>0</v>
      </c>
      <c r="DK56" s="22">
        <v>0</v>
      </c>
      <c r="DL56" s="22">
        <v>0</v>
      </c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</row>
    <row r="57" spans="1:225" ht="12.75" customHeight="1" x14ac:dyDescent="0.2">
      <c r="A57" s="66" t="s">
        <v>245</v>
      </c>
      <c r="B57" s="21">
        <v>2002</v>
      </c>
      <c r="C57" s="67" t="s">
        <v>246</v>
      </c>
      <c r="D57" s="23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v>0</v>
      </c>
      <c r="CJ57" s="22">
        <v>0</v>
      </c>
      <c r="CK57" s="22">
        <v>0</v>
      </c>
      <c r="CL57" s="23">
        <v>0</v>
      </c>
      <c r="CM57" s="22">
        <v>0</v>
      </c>
      <c r="CN57" s="22">
        <v>0</v>
      </c>
      <c r="CO57" s="23">
        <v>0</v>
      </c>
      <c r="CP57" s="22">
        <v>0</v>
      </c>
      <c r="CQ57" s="22">
        <v>0</v>
      </c>
      <c r="CR57" s="22">
        <v>0</v>
      </c>
      <c r="CS57" s="22">
        <v>0</v>
      </c>
      <c r="CT57" s="22">
        <v>0</v>
      </c>
      <c r="CU57" s="22">
        <v>0</v>
      </c>
      <c r="CV57" s="22">
        <v>0</v>
      </c>
      <c r="CW57" s="22">
        <v>0</v>
      </c>
      <c r="CX57" s="22">
        <v>0</v>
      </c>
      <c r="CY57" s="22">
        <v>0</v>
      </c>
      <c r="CZ57" s="22">
        <v>0</v>
      </c>
      <c r="DA57" s="22">
        <v>0</v>
      </c>
      <c r="DB57" s="23">
        <v>0</v>
      </c>
      <c r="DC57" s="22">
        <v>0</v>
      </c>
      <c r="DD57" s="22">
        <v>0</v>
      </c>
      <c r="DE57" s="23">
        <v>0</v>
      </c>
      <c r="DF57" s="22">
        <v>0</v>
      </c>
      <c r="DG57" s="22">
        <v>0</v>
      </c>
      <c r="DH57" s="23">
        <v>0</v>
      </c>
      <c r="DI57" s="22">
        <v>0</v>
      </c>
      <c r="DJ57" s="22">
        <v>0</v>
      </c>
      <c r="DK57" s="22">
        <v>0</v>
      </c>
      <c r="DL57" s="22">
        <v>0</v>
      </c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12.75" customHeight="1" x14ac:dyDescent="0.2">
      <c r="A58" s="66" t="s">
        <v>248</v>
      </c>
      <c r="B58" s="21">
        <v>2005</v>
      </c>
      <c r="C58" s="67" t="s">
        <v>246</v>
      </c>
      <c r="D58" s="23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v>0</v>
      </c>
      <c r="CJ58" s="22">
        <v>0</v>
      </c>
      <c r="CK58" s="22">
        <v>0</v>
      </c>
      <c r="CL58" s="23">
        <v>0</v>
      </c>
      <c r="CM58" s="22">
        <v>0</v>
      </c>
      <c r="CN58" s="22">
        <v>0</v>
      </c>
      <c r="CO58" s="23">
        <v>0</v>
      </c>
      <c r="CP58" s="22">
        <v>0</v>
      </c>
      <c r="CQ58" s="22">
        <v>0</v>
      </c>
      <c r="CR58" s="22">
        <v>0</v>
      </c>
      <c r="CS58" s="22">
        <v>0</v>
      </c>
      <c r="CT58" s="22">
        <v>0</v>
      </c>
      <c r="CU58" s="22">
        <v>0</v>
      </c>
      <c r="CV58" s="22">
        <v>0</v>
      </c>
      <c r="CW58" s="22">
        <v>0</v>
      </c>
      <c r="CX58" s="22">
        <v>0</v>
      </c>
      <c r="CY58" s="22">
        <v>0</v>
      </c>
      <c r="CZ58" s="22">
        <v>0</v>
      </c>
      <c r="DA58" s="22">
        <v>0</v>
      </c>
      <c r="DB58" s="23">
        <v>0</v>
      </c>
      <c r="DC58" s="22">
        <v>0</v>
      </c>
      <c r="DD58" s="22">
        <v>0</v>
      </c>
      <c r="DE58" s="23">
        <v>0</v>
      </c>
      <c r="DF58" s="22">
        <v>0</v>
      </c>
      <c r="DG58" s="22">
        <v>0</v>
      </c>
      <c r="DH58" s="23">
        <v>0</v>
      </c>
      <c r="DI58" s="22">
        <v>0</v>
      </c>
      <c r="DJ58" s="22">
        <v>0</v>
      </c>
      <c r="DK58" s="22">
        <v>0</v>
      </c>
      <c r="DL58" s="22">
        <v>0</v>
      </c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</row>
    <row r="59" spans="1:225" ht="12.75" customHeight="1" x14ac:dyDescent="0.2">
      <c r="A59" s="66" t="s">
        <v>250</v>
      </c>
      <c r="B59" s="21">
        <v>2006</v>
      </c>
      <c r="C59" s="67" t="s">
        <v>251</v>
      </c>
      <c r="D59" s="23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v>0</v>
      </c>
      <c r="CJ59" s="22">
        <v>0</v>
      </c>
      <c r="CK59" s="22">
        <v>0</v>
      </c>
      <c r="CL59" s="23">
        <v>0</v>
      </c>
      <c r="CM59" s="22">
        <v>0</v>
      </c>
      <c r="CN59" s="22">
        <v>0</v>
      </c>
      <c r="CO59" s="23">
        <v>0</v>
      </c>
      <c r="CP59" s="22">
        <v>0</v>
      </c>
      <c r="CQ59" s="22">
        <v>0</v>
      </c>
      <c r="CR59" s="22">
        <v>0</v>
      </c>
      <c r="CS59" s="22">
        <v>0</v>
      </c>
      <c r="CT59" s="22">
        <v>0</v>
      </c>
      <c r="CU59" s="22">
        <v>0</v>
      </c>
      <c r="CV59" s="22">
        <v>0</v>
      </c>
      <c r="CW59" s="22">
        <v>0</v>
      </c>
      <c r="CX59" s="22">
        <v>0</v>
      </c>
      <c r="CY59" s="22">
        <v>0</v>
      </c>
      <c r="CZ59" s="22">
        <v>0</v>
      </c>
      <c r="DA59" s="22">
        <v>0</v>
      </c>
      <c r="DB59" s="23">
        <v>0</v>
      </c>
      <c r="DC59" s="22">
        <v>0</v>
      </c>
      <c r="DD59" s="22">
        <v>0</v>
      </c>
      <c r="DE59" s="23">
        <v>0</v>
      </c>
      <c r="DF59" s="22">
        <v>0</v>
      </c>
      <c r="DG59" s="22">
        <v>0</v>
      </c>
      <c r="DH59" s="23">
        <v>0</v>
      </c>
      <c r="DI59" s="22">
        <v>0</v>
      </c>
      <c r="DJ59" s="22">
        <v>0</v>
      </c>
      <c r="DK59" s="22">
        <v>0</v>
      </c>
      <c r="DL59" s="22">
        <v>0</v>
      </c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</row>
    <row r="60" spans="1:225" ht="12.75" customHeight="1" x14ac:dyDescent="0.2">
      <c r="A60" s="66" t="s">
        <v>253</v>
      </c>
      <c r="B60" s="21">
        <v>2007</v>
      </c>
      <c r="C60" s="67" t="s">
        <v>246</v>
      </c>
      <c r="D60" s="23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v>0</v>
      </c>
      <c r="CJ60" s="22">
        <v>0</v>
      </c>
      <c r="CK60" s="22">
        <v>0</v>
      </c>
      <c r="CL60" s="23">
        <v>0</v>
      </c>
      <c r="CM60" s="22">
        <v>0</v>
      </c>
      <c r="CN60" s="22">
        <v>0</v>
      </c>
      <c r="CO60" s="23"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v>0</v>
      </c>
      <c r="CW60" s="22">
        <v>0</v>
      </c>
      <c r="CX60" s="22">
        <v>0</v>
      </c>
      <c r="CY60" s="22">
        <v>0</v>
      </c>
      <c r="CZ60" s="22">
        <v>0</v>
      </c>
      <c r="DA60" s="22">
        <v>0</v>
      </c>
      <c r="DB60" s="23">
        <v>0</v>
      </c>
      <c r="DC60" s="22">
        <v>0</v>
      </c>
      <c r="DD60" s="22">
        <v>0</v>
      </c>
      <c r="DE60" s="23">
        <v>0</v>
      </c>
      <c r="DF60" s="22">
        <v>0</v>
      </c>
      <c r="DG60" s="22">
        <v>0</v>
      </c>
      <c r="DH60" s="23">
        <v>0</v>
      </c>
      <c r="DI60" s="22">
        <v>0</v>
      </c>
      <c r="DJ60" s="22">
        <v>0</v>
      </c>
      <c r="DK60" s="22">
        <v>0</v>
      </c>
      <c r="DL60" s="22">
        <v>0</v>
      </c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</row>
    <row r="61" spans="1:225" ht="12.75" customHeight="1" x14ac:dyDescent="0.2">
      <c r="A61" s="66" t="s">
        <v>255</v>
      </c>
      <c r="B61" s="21">
        <v>2008</v>
      </c>
      <c r="C61" s="67" t="s">
        <v>246</v>
      </c>
      <c r="D61" s="23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v>0</v>
      </c>
      <c r="CJ61" s="22">
        <v>0</v>
      </c>
      <c r="CK61" s="22">
        <v>0</v>
      </c>
      <c r="CL61" s="23">
        <v>0</v>
      </c>
      <c r="CM61" s="22">
        <v>0</v>
      </c>
      <c r="CN61" s="22">
        <v>0</v>
      </c>
      <c r="CO61" s="23">
        <v>0</v>
      </c>
      <c r="CP61" s="22">
        <v>0</v>
      </c>
      <c r="CQ61" s="22">
        <v>0</v>
      </c>
      <c r="CR61" s="22">
        <v>0</v>
      </c>
      <c r="CS61" s="22">
        <v>0</v>
      </c>
      <c r="CT61" s="22">
        <v>0</v>
      </c>
      <c r="CU61" s="22">
        <v>0</v>
      </c>
      <c r="CV61" s="22">
        <v>0</v>
      </c>
      <c r="CW61" s="22">
        <v>0</v>
      </c>
      <c r="CX61" s="22">
        <v>0</v>
      </c>
      <c r="CY61" s="22">
        <v>0</v>
      </c>
      <c r="CZ61" s="22">
        <v>0</v>
      </c>
      <c r="DA61" s="22">
        <v>0</v>
      </c>
      <c r="DB61" s="23">
        <v>0</v>
      </c>
      <c r="DC61" s="22">
        <v>0</v>
      </c>
      <c r="DD61" s="22">
        <v>0</v>
      </c>
      <c r="DE61" s="23">
        <v>0</v>
      </c>
      <c r="DF61" s="22">
        <v>0</v>
      </c>
      <c r="DG61" s="22">
        <v>0</v>
      </c>
      <c r="DH61" s="23">
        <v>0</v>
      </c>
      <c r="DI61" s="22">
        <v>0</v>
      </c>
      <c r="DJ61" s="22">
        <v>0</v>
      </c>
      <c r="DK61" s="22">
        <v>0</v>
      </c>
      <c r="DL61" s="22">
        <v>0</v>
      </c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</row>
    <row r="62" spans="1:225" ht="12.75" customHeight="1" x14ac:dyDescent="0.2">
      <c r="A62" s="66" t="s">
        <v>257</v>
      </c>
      <c r="B62" s="21">
        <v>3001</v>
      </c>
      <c r="C62" s="67" t="s">
        <v>251</v>
      </c>
      <c r="D62" s="23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v>0</v>
      </c>
      <c r="CJ62" s="22">
        <v>0</v>
      </c>
      <c r="CK62" s="22">
        <v>0</v>
      </c>
      <c r="CL62" s="23">
        <v>0</v>
      </c>
      <c r="CM62" s="22">
        <v>0</v>
      </c>
      <c r="CN62" s="22">
        <v>0</v>
      </c>
      <c r="CO62" s="23">
        <v>0</v>
      </c>
      <c r="CP62" s="22">
        <v>0</v>
      </c>
      <c r="CQ62" s="22">
        <v>0</v>
      </c>
      <c r="CR62" s="22">
        <v>0</v>
      </c>
      <c r="CS62" s="22">
        <v>0</v>
      </c>
      <c r="CT62" s="22">
        <v>0</v>
      </c>
      <c r="CU62" s="22">
        <v>0</v>
      </c>
      <c r="CV62" s="22">
        <v>2084802.161018989</v>
      </c>
      <c r="CW62" s="22">
        <v>0</v>
      </c>
      <c r="CX62" s="22">
        <v>0</v>
      </c>
      <c r="CY62" s="22">
        <v>0</v>
      </c>
      <c r="CZ62" s="22">
        <v>0</v>
      </c>
      <c r="DA62" s="22">
        <v>0</v>
      </c>
      <c r="DB62" s="23">
        <v>0</v>
      </c>
      <c r="DC62" s="22">
        <v>0</v>
      </c>
      <c r="DD62" s="22">
        <v>0</v>
      </c>
      <c r="DE62" s="23">
        <v>0</v>
      </c>
      <c r="DF62" s="22">
        <v>0</v>
      </c>
      <c r="DG62" s="22">
        <v>0</v>
      </c>
      <c r="DH62" s="23">
        <v>0</v>
      </c>
      <c r="DI62" s="22">
        <v>0</v>
      </c>
      <c r="DJ62" s="22">
        <v>0</v>
      </c>
      <c r="DK62" s="22">
        <v>0</v>
      </c>
      <c r="DL62" s="22">
        <v>2084802.161018989</v>
      </c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</row>
    <row r="63" spans="1:225" ht="12.75" customHeight="1" x14ac:dyDescent="0.2">
      <c r="A63" s="66" t="s">
        <v>259</v>
      </c>
      <c r="B63" s="21">
        <v>3002</v>
      </c>
      <c r="C63" s="67" t="s">
        <v>251</v>
      </c>
      <c r="D63" s="23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v>0</v>
      </c>
      <c r="CJ63" s="22">
        <v>0</v>
      </c>
      <c r="CK63" s="22">
        <v>0</v>
      </c>
      <c r="CL63" s="23">
        <v>0</v>
      </c>
      <c r="CM63" s="22">
        <v>0</v>
      </c>
      <c r="CN63" s="22">
        <v>0</v>
      </c>
      <c r="CO63" s="23">
        <v>0</v>
      </c>
      <c r="CP63" s="22">
        <v>0</v>
      </c>
      <c r="CQ63" s="22">
        <v>0</v>
      </c>
      <c r="CR63" s="22">
        <v>0</v>
      </c>
      <c r="CS63" s="22">
        <v>0</v>
      </c>
      <c r="CT63" s="22">
        <v>0</v>
      </c>
      <c r="CU63" s="22">
        <v>0</v>
      </c>
      <c r="CV63" s="22">
        <v>21885.79</v>
      </c>
      <c r="CW63" s="22">
        <v>0</v>
      </c>
      <c r="CX63" s="22">
        <v>0</v>
      </c>
      <c r="CY63" s="22">
        <v>0</v>
      </c>
      <c r="CZ63" s="22">
        <v>0</v>
      </c>
      <c r="DA63" s="22">
        <v>0</v>
      </c>
      <c r="DB63" s="23">
        <v>0</v>
      </c>
      <c r="DC63" s="22">
        <v>0</v>
      </c>
      <c r="DD63" s="22">
        <v>0</v>
      </c>
      <c r="DE63" s="23">
        <v>0</v>
      </c>
      <c r="DF63" s="22">
        <v>0</v>
      </c>
      <c r="DG63" s="22">
        <v>0</v>
      </c>
      <c r="DH63" s="23">
        <v>0</v>
      </c>
      <c r="DI63" s="22">
        <v>0</v>
      </c>
      <c r="DJ63" s="22">
        <v>0</v>
      </c>
      <c r="DK63" s="22">
        <v>0</v>
      </c>
      <c r="DL63" s="22">
        <v>21885.79</v>
      </c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</row>
    <row r="64" spans="1:225" ht="12.75" customHeight="1" x14ac:dyDescent="0.2">
      <c r="A64" s="66" t="s">
        <v>261</v>
      </c>
      <c r="B64" s="21">
        <v>3003</v>
      </c>
      <c r="C64" s="67" t="s">
        <v>251</v>
      </c>
      <c r="D64" s="2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v>0</v>
      </c>
      <c r="CJ64" s="22">
        <v>0</v>
      </c>
      <c r="CK64" s="22">
        <v>0</v>
      </c>
      <c r="CL64" s="23">
        <v>0</v>
      </c>
      <c r="CM64" s="22">
        <v>0</v>
      </c>
      <c r="CN64" s="22">
        <v>0</v>
      </c>
      <c r="CO64" s="23">
        <v>0</v>
      </c>
      <c r="CP64" s="22">
        <v>0</v>
      </c>
      <c r="CQ64" s="22">
        <v>0</v>
      </c>
      <c r="CR64" s="22">
        <v>0</v>
      </c>
      <c r="CS64" s="22">
        <v>0</v>
      </c>
      <c r="CT64" s="22">
        <v>0</v>
      </c>
      <c r="CU64" s="22">
        <v>0</v>
      </c>
      <c r="CV64" s="22">
        <v>0</v>
      </c>
      <c r="CW64" s="22">
        <v>0</v>
      </c>
      <c r="CX64" s="22">
        <v>0</v>
      </c>
      <c r="CY64" s="22">
        <v>0</v>
      </c>
      <c r="CZ64" s="22">
        <v>0</v>
      </c>
      <c r="DA64" s="22">
        <v>0</v>
      </c>
      <c r="DB64" s="23">
        <v>0</v>
      </c>
      <c r="DC64" s="22">
        <v>0</v>
      </c>
      <c r="DD64" s="22">
        <v>0</v>
      </c>
      <c r="DE64" s="23">
        <v>0</v>
      </c>
      <c r="DF64" s="22">
        <v>0</v>
      </c>
      <c r="DG64" s="22">
        <v>0</v>
      </c>
      <c r="DH64" s="23">
        <v>0</v>
      </c>
      <c r="DI64" s="22">
        <v>0</v>
      </c>
      <c r="DJ64" s="22">
        <v>0</v>
      </c>
      <c r="DK64" s="22">
        <v>0</v>
      </c>
      <c r="DL64" s="22">
        <v>0</v>
      </c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</row>
    <row r="65" spans="1:236" ht="12.75" customHeight="1" x14ac:dyDescent="0.2">
      <c r="A65" s="66" t="s">
        <v>263</v>
      </c>
      <c r="B65" s="21">
        <v>3004</v>
      </c>
      <c r="C65" s="67" t="s">
        <v>251</v>
      </c>
      <c r="D65" s="23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v>0</v>
      </c>
      <c r="CJ65" s="22">
        <v>0</v>
      </c>
      <c r="CK65" s="22">
        <v>0</v>
      </c>
      <c r="CL65" s="23">
        <v>0</v>
      </c>
      <c r="CM65" s="22">
        <v>0</v>
      </c>
      <c r="CN65" s="22">
        <v>0</v>
      </c>
      <c r="CO65" s="23">
        <v>0</v>
      </c>
      <c r="CP65" s="22">
        <v>0</v>
      </c>
      <c r="CQ65" s="22">
        <v>0</v>
      </c>
      <c r="CR65" s="22">
        <v>0</v>
      </c>
      <c r="CS65" s="22">
        <v>0</v>
      </c>
      <c r="CT65" s="22">
        <v>0</v>
      </c>
      <c r="CU65" s="22">
        <v>0</v>
      </c>
      <c r="CV65" s="22">
        <v>12983.7</v>
      </c>
      <c r="CW65" s="22">
        <v>0</v>
      </c>
      <c r="CX65" s="22">
        <v>0</v>
      </c>
      <c r="CY65" s="22">
        <v>0</v>
      </c>
      <c r="CZ65" s="22">
        <v>0</v>
      </c>
      <c r="DA65" s="22">
        <v>0</v>
      </c>
      <c r="DB65" s="23">
        <v>0</v>
      </c>
      <c r="DC65" s="22">
        <v>0</v>
      </c>
      <c r="DD65" s="22">
        <v>0</v>
      </c>
      <c r="DE65" s="23">
        <v>0</v>
      </c>
      <c r="DF65" s="22">
        <v>0</v>
      </c>
      <c r="DG65" s="22">
        <v>0</v>
      </c>
      <c r="DH65" s="23">
        <v>0</v>
      </c>
      <c r="DI65" s="22">
        <v>0</v>
      </c>
      <c r="DJ65" s="22">
        <v>0</v>
      </c>
      <c r="DK65" s="22">
        <v>0</v>
      </c>
      <c r="DL65" s="22">
        <v>12983.7</v>
      </c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36" ht="12.75" customHeight="1" x14ac:dyDescent="0.2">
      <c r="A66" s="66" t="s">
        <v>265</v>
      </c>
      <c r="B66" s="21">
        <v>3005</v>
      </c>
      <c r="C66" s="67" t="s">
        <v>251</v>
      </c>
      <c r="D66" s="23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14073184.840005599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v>0</v>
      </c>
      <c r="CJ66" s="22">
        <v>0</v>
      </c>
      <c r="CK66" s="22">
        <v>0</v>
      </c>
      <c r="CL66" s="23">
        <v>0</v>
      </c>
      <c r="CM66" s="22">
        <v>0</v>
      </c>
      <c r="CN66" s="22">
        <v>0</v>
      </c>
      <c r="CO66" s="23">
        <v>0</v>
      </c>
      <c r="CP66" s="22">
        <v>0</v>
      </c>
      <c r="CQ66" s="22">
        <v>0</v>
      </c>
      <c r="CR66" s="22">
        <v>0</v>
      </c>
      <c r="CS66" s="22">
        <v>0</v>
      </c>
      <c r="CT66" s="22">
        <v>0</v>
      </c>
      <c r="CU66" s="22">
        <v>0</v>
      </c>
      <c r="CV66" s="22">
        <v>196396797.57002699</v>
      </c>
      <c r="CW66" s="22">
        <v>0</v>
      </c>
      <c r="CX66" s="22">
        <v>0</v>
      </c>
      <c r="CY66" s="22">
        <v>0</v>
      </c>
      <c r="CZ66" s="22">
        <v>0</v>
      </c>
      <c r="DA66" s="22">
        <v>0</v>
      </c>
      <c r="DB66" s="23">
        <v>0</v>
      </c>
      <c r="DC66" s="22">
        <v>0</v>
      </c>
      <c r="DD66" s="22">
        <v>0</v>
      </c>
      <c r="DE66" s="23">
        <v>0</v>
      </c>
      <c r="DF66" s="22">
        <v>0</v>
      </c>
      <c r="DG66" s="22">
        <v>0</v>
      </c>
      <c r="DH66" s="23">
        <v>0</v>
      </c>
      <c r="DI66" s="22">
        <v>0</v>
      </c>
      <c r="DJ66" s="22">
        <v>0</v>
      </c>
      <c r="DK66" s="22">
        <v>0</v>
      </c>
      <c r="DL66" s="22">
        <v>210469982.4100326</v>
      </c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</row>
    <row r="67" spans="1:236" ht="12.75" customHeight="1" x14ac:dyDescent="0.2">
      <c r="A67" s="66" t="s">
        <v>267</v>
      </c>
      <c r="B67" s="21">
        <v>3006</v>
      </c>
      <c r="C67" s="67" t="s">
        <v>251</v>
      </c>
      <c r="D67" s="23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v>0</v>
      </c>
      <c r="CJ67" s="22">
        <v>0</v>
      </c>
      <c r="CK67" s="22">
        <v>0</v>
      </c>
      <c r="CL67" s="23">
        <v>0</v>
      </c>
      <c r="CM67" s="22">
        <v>0</v>
      </c>
      <c r="CN67" s="22">
        <v>0</v>
      </c>
      <c r="CO67" s="23">
        <v>0</v>
      </c>
      <c r="CP67" s="22">
        <v>0</v>
      </c>
      <c r="CQ67" s="22">
        <v>0</v>
      </c>
      <c r="CR67" s="22">
        <v>0</v>
      </c>
      <c r="CS67" s="22">
        <v>0</v>
      </c>
      <c r="CT67" s="22">
        <v>0</v>
      </c>
      <c r="CU67" s="22">
        <v>0</v>
      </c>
      <c r="CV67" s="22">
        <v>0</v>
      </c>
      <c r="CW67" s="22">
        <v>0</v>
      </c>
      <c r="CX67" s="22">
        <v>0</v>
      </c>
      <c r="CY67" s="22">
        <v>0</v>
      </c>
      <c r="CZ67" s="22">
        <v>0</v>
      </c>
      <c r="DA67" s="22">
        <v>0</v>
      </c>
      <c r="DB67" s="23">
        <v>0</v>
      </c>
      <c r="DC67" s="22">
        <v>0</v>
      </c>
      <c r="DD67" s="22">
        <v>0</v>
      </c>
      <c r="DE67" s="23">
        <v>0</v>
      </c>
      <c r="DF67" s="22">
        <v>0</v>
      </c>
      <c r="DG67" s="22">
        <v>0</v>
      </c>
      <c r="DH67" s="23">
        <v>0</v>
      </c>
      <c r="DI67" s="22">
        <v>0</v>
      </c>
      <c r="DJ67" s="22">
        <v>0</v>
      </c>
      <c r="DK67" s="22">
        <v>0</v>
      </c>
      <c r="DL67" s="22">
        <v>0</v>
      </c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</row>
    <row r="68" spans="1:236" ht="12.75" customHeight="1" x14ac:dyDescent="0.2">
      <c r="A68" s="66" t="s">
        <v>269</v>
      </c>
      <c r="B68" s="21">
        <v>3007</v>
      </c>
      <c r="C68" s="67" t="s">
        <v>251</v>
      </c>
      <c r="D68" s="23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859046.48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v>0</v>
      </c>
      <c r="CJ68" s="22">
        <v>0</v>
      </c>
      <c r="CK68" s="22">
        <v>0</v>
      </c>
      <c r="CL68" s="23">
        <v>0</v>
      </c>
      <c r="CM68" s="22">
        <v>0</v>
      </c>
      <c r="CN68" s="22">
        <v>0</v>
      </c>
      <c r="CO68" s="23">
        <v>0</v>
      </c>
      <c r="CP68" s="22">
        <v>0</v>
      </c>
      <c r="CQ68" s="22">
        <v>0</v>
      </c>
      <c r="CR68" s="22">
        <v>0</v>
      </c>
      <c r="CS68" s="22">
        <v>0</v>
      </c>
      <c r="CT68" s="22">
        <v>0</v>
      </c>
      <c r="CU68" s="22">
        <v>0</v>
      </c>
      <c r="CV68" s="22">
        <v>663485.34</v>
      </c>
      <c r="CW68" s="22">
        <v>0</v>
      </c>
      <c r="CX68" s="22">
        <v>0</v>
      </c>
      <c r="CY68" s="22">
        <v>0</v>
      </c>
      <c r="CZ68" s="22">
        <v>0</v>
      </c>
      <c r="DA68" s="22">
        <v>0</v>
      </c>
      <c r="DB68" s="23">
        <v>0</v>
      </c>
      <c r="DC68" s="22">
        <v>0</v>
      </c>
      <c r="DD68" s="22">
        <v>0</v>
      </c>
      <c r="DE68" s="23">
        <v>0</v>
      </c>
      <c r="DF68" s="22">
        <v>0</v>
      </c>
      <c r="DG68" s="22">
        <v>0</v>
      </c>
      <c r="DH68" s="23">
        <v>0</v>
      </c>
      <c r="DI68" s="22">
        <v>0</v>
      </c>
      <c r="DJ68" s="22">
        <v>0</v>
      </c>
      <c r="DK68" s="22">
        <v>0</v>
      </c>
      <c r="DL68" s="22">
        <v>1522531.8199999998</v>
      </c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</row>
    <row r="69" spans="1:236" ht="12.75" customHeight="1" x14ac:dyDescent="0.2">
      <c r="A69" s="66" t="s">
        <v>271</v>
      </c>
      <c r="B69" s="21">
        <v>3008</v>
      </c>
      <c r="C69" s="67" t="s">
        <v>251</v>
      </c>
      <c r="D69" s="23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v>0</v>
      </c>
      <c r="CJ69" s="22">
        <v>0</v>
      </c>
      <c r="CK69" s="22">
        <v>0</v>
      </c>
      <c r="CL69" s="23">
        <v>0</v>
      </c>
      <c r="CM69" s="22">
        <v>0</v>
      </c>
      <c r="CN69" s="22">
        <v>0</v>
      </c>
      <c r="CO69" s="23">
        <v>0</v>
      </c>
      <c r="CP69" s="22">
        <v>0</v>
      </c>
      <c r="CQ69" s="22">
        <v>0</v>
      </c>
      <c r="CR69" s="22">
        <v>0</v>
      </c>
      <c r="CS69" s="22">
        <v>0</v>
      </c>
      <c r="CT69" s="22">
        <v>0</v>
      </c>
      <c r="CU69" s="22">
        <v>0</v>
      </c>
      <c r="CV69" s="22">
        <v>0</v>
      </c>
      <c r="CW69" s="22">
        <v>0</v>
      </c>
      <c r="CX69" s="22">
        <v>0</v>
      </c>
      <c r="CY69" s="22">
        <v>0</v>
      </c>
      <c r="CZ69" s="22">
        <v>0</v>
      </c>
      <c r="DA69" s="22">
        <v>0</v>
      </c>
      <c r="DB69" s="23">
        <v>0</v>
      </c>
      <c r="DC69" s="22">
        <v>0</v>
      </c>
      <c r="DD69" s="22">
        <v>0</v>
      </c>
      <c r="DE69" s="23">
        <v>0</v>
      </c>
      <c r="DF69" s="22">
        <v>0</v>
      </c>
      <c r="DG69" s="22">
        <v>0</v>
      </c>
      <c r="DH69" s="23">
        <v>0</v>
      </c>
      <c r="DI69" s="22">
        <v>0</v>
      </c>
      <c r="DJ69" s="22">
        <v>0</v>
      </c>
      <c r="DK69" s="22">
        <v>0</v>
      </c>
      <c r="DL69" s="22">
        <v>0</v>
      </c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</row>
    <row r="70" spans="1:236" ht="12.75" customHeight="1" x14ac:dyDescent="0.2">
      <c r="A70" s="66" t="s">
        <v>273</v>
      </c>
      <c r="B70" s="21">
        <v>3009</v>
      </c>
      <c r="C70" s="67" t="s">
        <v>251</v>
      </c>
      <c r="D70" s="23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13687.350000000002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v>11864431.460000001</v>
      </c>
      <c r="CJ70" s="22">
        <v>0</v>
      </c>
      <c r="CK70" s="22">
        <v>0</v>
      </c>
      <c r="CL70" s="23">
        <v>11864431.460000001</v>
      </c>
      <c r="CM70" s="22">
        <v>300160.40000000002</v>
      </c>
      <c r="CN70" s="22">
        <v>11564271.060000001</v>
      </c>
      <c r="CO70" s="23">
        <v>0</v>
      </c>
      <c r="CP70" s="22">
        <v>0</v>
      </c>
      <c r="CQ70" s="22">
        <v>0</v>
      </c>
      <c r="CR70" s="22">
        <v>0</v>
      </c>
      <c r="CS70" s="22">
        <v>0</v>
      </c>
      <c r="CT70" s="22">
        <v>0</v>
      </c>
      <c r="CU70" s="22">
        <v>0</v>
      </c>
      <c r="CV70" s="22">
        <v>5519322.0699999994</v>
      </c>
      <c r="CW70" s="22">
        <v>0</v>
      </c>
      <c r="CX70" s="22">
        <v>0</v>
      </c>
      <c r="CY70" s="22">
        <v>0</v>
      </c>
      <c r="CZ70" s="22">
        <v>0</v>
      </c>
      <c r="DA70" s="22">
        <v>0</v>
      </c>
      <c r="DB70" s="23">
        <v>0</v>
      </c>
      <c r="DC70" s="22">
        <v>0</v>
      </c>
      <c r="DD70" s="22">
        <v>0</v>
      </c>
      <c r="DE70" s="23">
        <v>0</v>
      </c>
      <c r="DF70" s="22">
        <v>0</v>
      </c>
      <c r="DG70" s="22">
        <v>0</v>
      </c>
      <c r="DH70" s="23">
        <v>0</v>
      </c>
      <c r="DI70" s="22">
        <v>0</v>
      </c>
      <c r="DJ70" s="22">
        <v>0</v>
      </c>
      <c r="DK70" s="22">
        <v>0</v>
      </c>
      <c r="DL70" s="22">
        <v>17397440.880000003</v>
      </c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</row>
    <row r="71" spans="1:236" ht="12.75" customHeight="1" x14ac:dyDescent="0.2">
      <c r="A71" s="66" t="s">
        <v>275</v>
      </c>
      <c r="B71" s="21">
        <v>3011</v>
      </c>
      <c r="C71" s="67" t="s">
        <v>251</v>
      </c>
      <c r="D71" s="23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v>0</v>
      </c>
      <c r="CJ71" s="22">
        <v>0</v>
      </c>
      <c r="CK71" s="22">
        <v>0</v>
      </c>
      <c r="CL71" s="23">
        <v>0</v>
      </c>
      <c r="CM71" s="22">
        <v>0</v>
      </c>
      <c r="CN71" s="22">
        <v>0</v>
      </c>
      <c r="CO71" s="23">
        <v>0</v>
      </c>
      <c r="CP71" s="22">
        <v>0</v>
      </c>
      <c r="CQ71" s="22">
        <v>0</v>
      </c>
      <c r="CR71" s="22">
        <v>0</v>
      </c>
      <c r="CS71" s="22">
        <v>0</v>
      </c>
      <c r="CT71" s="22">
        <v>0</v>
      </c>
      <c r="CU71" s="22">
        <v>0</v>
      </c>
      <c r="CV71" s="22">
        <v>0</v>
      </c>
      <c r="CW71" s="22">
        <v>0</v>
      </c>
      <c r="CX71" s="22">
        <v>0</v>
      </c>
      <c r="CY71" s="22">
        <v>0</v>
      </c>
      <c r="CZ71" s="22">
        <v>0</v>
      </c>
      <c r="DA71" s="22">
        <v>0</v>
      </c>
      <c r="DB71" s="23">
        <v>0</v>
      </c>
      <c r="DC71" s="22">
        <v>0</v>
      </c>
      <c r="DD71" s="22">
        <v>0</v>
      </c>
      <c r="DE71" s="23">
        <v>0</v>
      </c>
      <c r="DF71" s="22">
        <v>0</v>
      </c>
      <c r="DG71" s="22">
        <v>0</v>
      </c>
      <c r="DH71" s="23">
        <v>0</v>
      </c>
      <c r="DI71" s="22">
        <v>0</v>
      </c>
      <c r="DJ71" s="22">
        <v>0</v>
      </c>
      <c r="DK71" s="22">
        <v>0</v>
      </c>
      <c r="DL71" s="22">
        <v>0</v>
      </c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</row>
    <row r="72" spans="1:236" ht="12.75" customHeight="1" x14ac:dyDescent="0.2">
      <c r="A72" s="66" t="s">
        <v>277</v>
      </c>
      <c r="B72" s="21">
        <v>3012</v>
      </c>
      <c r="C72" s="67" t="s">
        <v>251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v>2182438.3600000008</v>
      </c>
      <c r="CJ72" s="22">
        <v>0</v>
      </c>
      <c r="CK72" s="22">
        <v>0</v>
      </c>
      <c r="CL72" s="23">
        <v>2182438.3600000008</v>
      </c>
      <c r="CM72" s="22">
        <v>19632.47</v>
      </c>
      <c r="CN72" s="22">
        <v>2162805.8900000006</v>
      </c>
      <c r="CO72" s="23">
        <v>0</v>
      </c>
      <c r="CP72" s="22">
        <v>0</v>
      </c>
      <c r="CQ72" s="22">
        <v>0</v>
      </c>
      <c r="CR72" s="22">
        <v>0</v>
      </c>
      <c r="CS72" s="22">
        <v>0</v>
      </c>
      <c r="CT72" s="22">
        <v>0</v>
      </c>
      <c r="CU72" s="22">
        <v>0</v>
      </c>
      <c r="CV72" s="22">
        <v>0</v>
      </c>
      <c r="CW72" s="22">
        <v>0</v>
      </c>
      <c r="CX72" s="22">
        <v>0</v>
      </c>
      <c r="CY72" s="22">
        <v>0</v>
      </c>
      <c r="CZ72" s="22">
        <v>0</v>
      </c>
      <c r="DA72" s="22">
        <v>0</v>
      </c>
      <c r="DB72" s="23">
        <v>0</v>
      </c>
      <c r="DC72" s="22">
        <v>0</v>
      </c>
      <c r="DD72" s="22">
        <v>0</v>
      </c>
      <c r="DE72" s="23">
        <v>0</v>
      </c>
      <c r="DF72" s="22">
        <v>0</v>
      </c>
      <c r="DG72" s="22">
        <v>0</v>
      </c>
      <c r="DH72" s="23">
        <v>0</v>
      </c>
      <c r="DI72" s="22">
        <v>0</v>
      </c>
      <c r="DJ72" s="22">
        <v>0</v>
      </c>
      <c r="DK72" s="22">
        <v>0</v>
      </c>
      <c r="DL72" s="22">
        <v>2182438.3600000003</v>
      </c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36" ht="12.75" customHeight="1" x14ac:dyDescent="0.2">
      <c r="A73" s="66" t="s">
        <v>279</v>
      </c>
      <c r="B73" s="21">
        <v>3015</v>
      </c>
      <c r="C73" s="67" t="s">
        <v>251</v>
      </c>
      <c r="D73" s="23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v>0</v>
      </c>
      <c r="CJ73" s="22">
        <v>0</v>
      </c>
      <c r="CK73" s="22">
        <v>0</v>
      </c>
      <c r="CL73" s="23">
        <v>0</v>
      </c>
      <c r="CM73" s="22">
        <v>0</v>
      </c>
      <c r="CN73" s="22">
        <v>0</v>
      </c>
      <c r="CO73" s="23">
        <v>0</v>
      </c>
      <c r="CP73" s="22">
        <v>0</v>
      </c>
      <c r="CQ73" s="22">
        <v>0</v>
      </c>
      <c r="CR73" s="22">
        <v>0</v>
      </c>
      <c r="CS73" s="22">
        <v>0</v>
      </c>
      <c r="CT73" s="22">
        <v>0</v>
      </c>
      <c r="CU73" s="22">
        <v>0</v>
      </c>
      <c r="CV73" s="22">
        <v>0</v>
      </c>
      <c r="CW73" s="22">
        <v>0</v>
      </c>
      <c r="CX73" s="22">
        <v>0</v>
      </c>
      <c r="CY73" s="22">
        <v>0</v>
      </c>
      <c r="CZ73" s="22">
        <v>0</v>
      </c>
      <c r="DA73" s="22">
        <v>0</v>
      </c>
      <c r="DB73" s="23">
        <v>0</v>
      </c>
      <c r="DC73" s="22">
        <v>0</v>
      </c>
      <c r="DD73" s="22">
        <v>0</v>
      </c>
      <c r="DE73" s="23">
        <v>0</v>
      </c>
      <c r="DF73" s="22">
        <v>0</v>
      </c>
      <c r="DG73" s="22">
        <v>0</v>
      </c>
      <c r="DH73" s="23">
        <v>0</v>
      </c>
      <c r="DI73" s="22">
        <v>0</v>
      </c>
      <c r="DJ73" s="22">
        <v>0</v>
      </c>
      <c r="DK73" s="22">
        <v>0</v>
      </c>
      <c r="DL73" s="22">
        <v>0</v>
      </c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HK73" s="17"/>
      <c r="HL73" s="17"/>
      <c r="HM73" s="17"/>
      <c r="HN73" s="17"/>
      <c r="HO73" s="17"/>
      <c r="HP73" s="17"/>
      <c r="HQ73" s="17"/>
    </row>
    <row r="74" spans="1:236" ht="12.75" customHeight="1" x14ac:dyDescent="0.2">
      <c r="A74" s="66" t="s">
        <v>281</v>
      </c>
      <c r="B74" s="21">
        <v>3016</v>
      </c>
      <c r="C74" s="67" t="s">
        <v>251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v>6302782.8600000022</v>
      </c>
      <c r="CJ74" s="22">
        <v>0</v>
      </c>
      <c r="CK74" s="22">
        <v>0</v>
      </c>
      <c r="CL74" s="23">
        <v>5341962.7900000019</v>
      </c>
      <c r="CM74" s="22">
        <v>3668.62</v>
      </c>
      <c r="CN74" s="22">
        <v>5338294.1700000018</v>
      </c>
      <c r="CO74" s="23">
        <v>960820.07</v>
      </c>
      <c r="CP74" s="22">
        <v>0</v>
      </c>
      <c r="CQ74" s="22">
        <v>960820.07</v>
      </c>
      <c r="CR74" s="22">
        <v>0</v>
      </c>
      <c r="CS74" s="22">
        <v>0</v>
      </c>
      <c r="CT74" s="22">
        <v>0</v>
      </c>
      <c r="CU74" s="22">
        <v>0</v>
      </c>
      <c r="CV74" s="22">
        <v>0</v>
      </c>
      <c r="CW74" s="22">
        <v>0</v>
      </c>
      <c r="CX74" s="22">
        <v>0</v>
      </c>
      <c r="CY74" s="22">
        <v>0</v>
      </c>
      <c r="CZ74" s="22">
        <v>0</v>
      </c>
      <c r="DA74" s="22">
        <v>0</v>
      </c>
      <c r="DB74" s="23">
        <v>0</v>
      </c>
      <c r="DC74" s="22">
        <v>0</v>
      </c>
      <c r="DD74" s="22">
        <v>0</v>
      </c>
      <c r="DE74" s="23">
        <v>0</v>
      </c>
      <c r="DF74" s="22">
        <v>0</v>
      </c>
      <c r="DG74" s="22">
        <v>0</v>
      </c>
      <c r="DH74" s="23">
        <v>0</v>
      </c>
      <c r="DI74" s="22">
        <v>0</v>
      </c>
      <c r="DJ74" s="22">
        <v>0</v>
      </c>
      <c r="DK74" s="22">
        <v>0</v>
      </c>
      <c r="DL74" s="22">
        <v>6302782.8600000013</v>
      </c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</row>
    <row r="75" spans="1:236" x14ac:dyDescent="0.2">
      <c r="A75" s="66" t="s">
        <v>283</v>
      </c>
      <c r="B75" s="21">
        <v>3017</v>
      </c>
      <c r="C75" s="67" t="s">
        <v>251</v>
      </c>
      <c r="D75" s="23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236571.48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v>0</v>
      </c>
      <c r="CJ75" s="22">
        <v>0</v>
      </c>
      <c r="CK75" s="22">
        <v>0</v>
      </c>
      <c r="CL75" s="23">
        <v>0</v>
      </c>
      <c r="CM75" s="22">
        <v>0</v>
      </c>
      <c r="CN75" s="22">
        <v>0</v>
      </c>
      <c r="CO75" s="23">
        <v>0</v>
      </c>
      <c r="CP75" s="22">
        <v>0</v>
      </c>
      <c r="CQ75" s="22">
        <v>0</v>
      </c>
      <c r="CR75" s="22">
        <v>0</v>
      </c>
      <c r="CS75" s="22">
        <v>0</v>
      </c>
      <c r="CT75" s="22">
        <v>0</v>
      </c>
      <c r="CU75" s="22">
        <v>0</v>
      </c>
      <c r="CV75" s="22">
        <v>0</v>
      </c>
      <c r="CW75" s="22">
        <v>0</v>
      </c>
      <c r="CX75" s="22">
        <v>0</v>
      </c>
      <c r="CY75" s="22">
        <v>0</v>
      </c>
      <c r="CZ75" s="22">
        <v>0</v>
      </c>
      <c r="DA75" s="22">
        <v>0</v>
      </c>
      <c r="DB75" s="23">
        <v>0</v>
      </c>
      <c r="DC75" s="22">
        <v>0</v>
      </c>
      <c r="DD75" s="22">
        <v>0</v>
      </c>
      <c r="DE75" s="23">
        <v>0</v>
      </c>
      <c r="DF75" s="22">
        <v>0</v>
      </c>
      <c r="DG75" s="22">
        <v>0</v>
      </c>
      <c r="DH75" s="23">
        <v>0</v>
      </c>
      <c r="DI75" s="22">
        <v>0</v>
      </c>
      <c r="DJ75" s="22">
        <v>0</v>
      </c>
      <c r="DK75" s="22">
        <v>0</v>
      </c>
      <c r="DL75" s="22">
        <v>236571.48</v>
      </c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</row>
    <row r="76" spans="1:236" ht="12.75" customHeight="1" x14ac:dyDescent="0.2">
      <c r="A76" s="66" t="s">
        <v>285</v>
      </c>
      <c r="B76" s="21">
        <v>3018</v>
      </c>
      <c r="C76" s="67" t="s">
        <v>251</v>
      </c>
      <c r="D76" s="23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v>0</v>
      </c>
      <c r="CJ76" s="22">
        <v>0</v>
      </c>
      <c r="CK76" s="22">
        <v>0</v>
      </c>
      <c r="CL76" s="23">
        <v>0</v>
      </c>
      <c r="CM76" s="22">
        <v>0</v>
      </c>
      <c r="CN76" s="22">
        <v>0</v>
      </c>
      <c r="CO76" s="23">
        <v>0</v>
      </c>
      <c r="CP76" s="22">
        <v>0</v>
      </c>
      <c r="CQ76" s="22">
        <v>0</v>
      </c>
      <c r="CR76" s="22">
        <v>0</v>
      </c>
      <c r="CS76" s="22">
        <v>0</v>
      </c>
      <c r="CT76" s="22">
        <v>0</v>
      </c>
      <c r="CU76" s="22">
        <v>0</v>
      </c>
      <c r="CV76" s="22">
        <v>0</v>
      </c>
      <c r="CW76" s="22">
        <v>0</v>
      </c>
      <c r="CX76" s="22">
        <v>0</v>
      </c>
      <c r="CY76" s="22">
        <v>0</v>
      </c>
      <c r="CZ76" s="22">
        <v>0</v>
      </c>
      <c r="DA76" s="22">
        <v>0</v>
      </c>
      <c r="DB76" s="23">
        <v>0</v>
      </c>
      <c r="DC76" s="22">
        <v>0</v>
      </c>
      <c r="DD76" s="22">
        <v>0</v>
      </c>
      <c r="DE76" s="23">
        <v>0</v>
      </c>
      <c r="DF76" s="22">
        <v>0</v>
      </c>
      <c r="DG76" s="22">
        <v>0</v>
      </c>
      <c r="DH76" s="23">
        <v>0</v>
      </c>
      <c r="DI76" s="22">
        <v>0</v>
      </c>
      <c r="DJ76" s="22">
        <v>0</v>
      </c>
      <c r="DK76" s="22">
        <v>0</v>
      </c>
      <c r="DL76" s="22">
        <v>0</v>
      </c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HK76" s="17"/>
      <c r="HL76" s="17"/>
      <c r="HM76" s="17"/>
      <c r="HN76" s="17"/>
      <c r="HO76" s="17"/>
      <c r="HP76" s="17"/>
      <c r="HQ76" s="17"/>
    </row>
    <row r="77" spans="1:236" ht="12.75" customHeight="1" x14ac:dyDescent="0.2">
      <c r="A77" s="68" t="s">
        <v>287</v>
      </c>
      <c r="B77" s="56">
        <v>9000</v>
      </c>
      <c r="C77" s="67" t="s">
        <v>288</v>
      </c>
      <c r="D77" s="57">
        <v>115524403.84999996</v>
      </c>
      <c r="E77" s="57">
        <v>2990224.1793201086</v>
      </c>
      <c r="F77" s="57">
        <v>23600217.626094028</v>
      </c>
      <c r="G77" s="57">
        <v>88933962.044585809</v>
      </c>
      <c r="H77" s="57">
        <v>18169960.889999997</v>
      </c>
      <c r="I77" s="57">
        <v>4867138.9400000097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27664319.440000001</v>
      </c>
      <c r="P77" s="57">
        <v>0</v>
      </c>
      <c r="Q77" s="57">
        <v>156020929.56</v>
      </c>
      <c r="R77" s="57">
        <v>0</v>
      </c>
      <c r="S77" s="57">
        <v>0</v>
      </c>
      <c r="T77" s="57">
        <v>1379147976.0398841</v>
      </c>
      <c r="U77" s="57">
        <v>29539432.497298006</v>
      </c>
      <c r="V77" s="57">
        <v>55268252.280001797</v>
      </c>
      <c r="W77" s="57">
        <v>40461958.810000204</v>
      </c>
      <c r="X77" s="57">
        <v>0</v>
      </c>
      <c r="Y77" s="57">
        <v>2045160.29</v>
      </c>
      <c r="Z77" s="57">
        <v>20628109.380000003</v>
      </c>
      <c r="AA77" s="57">
        <v>0</v>
      </c>
      <c r="AB77" s="57">
        <v>0</v>
      </c>
      <c r="AC77" s="57">
        <v>803518.54999999912</v>
      </c>
      <c r="AD77" s="57">
        <v>7686230.8600000013</v>
      </c>
      <c r="AE77" s="57">
        <v>0</v>
      </c>
      <c r="AF77" s="57">
        <v>-1190802.73</v>
      </c>
      <c r="AG77" s="57">
        <v>3563651.9200000004</v>
      </c>
      <c r="AH77" s="57">
        <v>597586.8899999999</v>
      </c>
      <c r="AI77" s="57">
        <v>773738.4</v>
      </c>
      <c r="AJ77" s="57">
        <v>2452023.4078800157</v>
      </c>
      <c r="AK77" s="57">
        <v>0</v>
      </c>
      <c r="AL77" s="57">
        <v>0</v>
      </c>
      <c r="AM77" s="57">
        <v>365324.12</v>
      </c>
      <c r="AN77" s="57">
        <v>0</v>
      </c>
      <c r="AO77" s="57">
        <v>163871.30000000002</v>
      </c>
      <c r="AP77" s="57">
        <v>613689.1100000001</v>
      </c>
      <c r="AQ77" s="57">
        <v>0</v>
      </c>
      <c r="AR77" s="57">
        <v>0</v>
      </c>
      <c r="AS77" s="57">
        <v>0</v>
      </c>
      <c r="AT77" s="57">
        <v>211819423.86000001</v>
      </c>
      <c r="AU77" s="57">
        <v>2239427.5000000014</v>
      </c>
      <c r="AV77" s="57">
        <v>1849539.34</v>
      </c>
      <c r="AW77" s="57">
        <v>0</v>
      </c>
      <c r="AX77" s="57">
        <v>1074238.26</v>
      </c>
      <c r="AY77" s="57">
        <v>0</v>
      </c>
      <c r="AZ77" s="57">
        <v>0</v>
      </c>
      <c r="BA77" s="57">
        <v>0</v>
      </c>
      <c r="BB77" s="57">
        <v>0</v>
      </c>
      <c r="BC77" s="57">
        <v>0</v>
      </c>
      <c r="BD77" s="57">
        <v>512973.220000003</v>
      </c>
      <c r="BE77" s="57">
        <v>0</v>
      </c>
      <c r="BF77" s="57">
        <v>0</v>
      </c>
      <c r="BG77" s="57">
        <v>0</v>
      </c>
      <c r="BH77" s="57">
        <v>0</v>
      </c>
      <c r="BI77" s="57">
        <v>-223440</v>
      </c>
      <c r="BJ77" s="57">
        <v>1795845.0381040005</v>
      </c>
      <c r="BK77" s="57">
        <v>0</v>
      </c>
      <c r="BL77" s="57">
        <v>0</v>
      </c>
      <c r="BM77" s="57">
        <v>0</v>
      </c>
      <c r="BN77" s="57">
        <v>3722500.07</v>
      </c>
      <c r="BO77" s="57">
        <v>0</v>
      </c>
      <c r="BP77" s="57">
        <v>18165769.48</v>
      </c>
      <c r="BQ77" s="57">
        <v>59972.579999999994</v>
      </c>
      <c r="BR77" s="57">
        <v>68304479.87000002</v>
      </c>
      <c r="BS77" s="57">
        <v>33786319.110000014</v>
      </c>
      <c r="BT77" s="57">
        <v>0</v>
      </c>
      <c r="BU77" s="57">
        <v>0</v>
      </c>
      <c r="BV77" s="57">
        <v>138634.82</v>
      </c>
      <c r="BW77" s="57">
        <v>1117672.5166</v>
      </c>
      <c r="BX77" s="57">
        <v>0</v>
      </c>
      <c r="BY77" s="57">
        <v>0</v>
      </c>
      <c r="BZ77" s="57">
        <v>28867980.408</v>
      </c>
      <c r="CA77" s="57">
        <v>1917067011.97438</v>
      </c>
      <c r="CB77" s="57">
        <v>2927386.6687999996</v>
      </c>
      <c r="CC77" s="57">
        <v>246087692.01394901</v>
      </c>
      <c r="CD77" s="57">
        <v>0</v>
      </c>
      <c r="CE77" s="57">
        <v>298020.09000000003</v>
      </c>
      <c r="CF77" s="57">
        <v>18314724.044799998</v>
      </c>
      <c r="CG77" s="57">
        <v>33518644.624400001</v>
      </c>
      <c r="CH77" s="57">
        <v>0</v>
      </c>
      <c r="CI77" s="57">
        <v>79612665.230000004</v>
      </c>
      <c r="CJ77" s="57">
        <v>0</v>
      </c>
      <c r="CK77" s="57">
        <v>0</v>
      </c>
      <c r="CL77" s="57">
        <v>78137195.230000004</v>
      </c>
      <c r="CM77" s="57">
        <v>0</v>
      </c>
      <c r="CN77" s="57">
        <v>78137195.230000004</v>
      </c>
      <c r="CO77" s="57">
        <v>1475470</v>
      </c>
      <c r="CP77" s="57">
        <v>0</v>
      </c>
      <c r="CQ77" s="57">
        <v>1475470</v>
      </c>
      <c r="CR77" s="57">
        <v>294361.57</v>
      </c>
      <c r="CS77" s="57">
        <v>836454.6</v>
      </c>
      <c r="CT77" s="57">
        <v>0</v>
      </c>
      <c r="CU77" s="57">
        <v>0</v>
      </c>
      <c r="CV77" s="57">
        <v>0</v>
      </c>
      <c r="CW77" s="57">
        <v>0</v>
      </c>
      <c r="CX77" s="57">
        <v>0</v>
      </c>
      <c r="CY77" s="57">
        <v>0</v>
      </c>
      <c r="CZ77" s="57">
        <v>0</v>
      </c>
      <c r="DA77" s="57">
        <v>0</v>
      </c>
      <c r="DB77" s="57">
        <v>0</v>
      </c>
      <c r="DC77" s="57">
        <v>0</v>
      </c>
      <c r="DD77" s="57">
        <v>0</v>
      </c>
      <c r="DE77" s="57">
        <v>0</v>
      </c>
      <c r="DF77" s="57">
        <v>0</v>
      </c>
      <c r="DG77" s="57">
        <v>0</v>
      </c>
      <c r="DH77" s="57">
        <v>0</v>
      </c>
      <c r="DI77" s="57">
        <v>0</v>
      </c>
      <c r="DJ77" s="57">
        <v>0</v>
      </c>
      <c r="DK77" s="57">
        <v>0</v>
      </c>
      <c r="DL77" s="57">
        <v>4537354770.6940966</v>
      </c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</row>
    <row r="78" spans="1:236" x14ac:dyDescent="0.2">
      <c r="A78" s="68" t="s">
        <v>290</v>
      </c>
      <c r="B78" s="56">
        <v>9001</v>
      </c>
      <c r="C78" s="67" t="s">
        <v>291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  <c r="W78" s="57">
        <v>0</v>
      </c>
      <c r="X78" s="57"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>
        <v>0</v>
      </c>
      <c r="AG78" s="57">
        <v>0</v>
      </c>
      <c r="AH78" s="57">
        <v>0</v>
      </c>
      <c r="AI78" s="57"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v>0</v>
      </c>
      <c r="AO78" s="57">
        <v>0</v>
      </c>
      <c r="AP78" s="57">
        <v>0</v>
      </c>
      <c r="AQ78" s="57">
        <v>0</v>
      </c>
      <c r="AR78" s="57">
        <v>0</v>
      </c>
      <c r="AS78" s="57">
        <v>0</v>
      </c>
      <c r="AT78" s="57">
        <v>0</v>
      </c>
      <c r="AU78" s="57">
        <v>0</v>
      </c>
      <c r="AV78" s="57">
        <v>0</v>
      </c>
      <c r="AW78" s="57">
        <v>0</v>
      </c>
      <c r="AX78" s="57">
        <v>0</v>
      </c>
      <c r="AY78" s="57">
        <v>0</v>
      </c>
      <c r="AZ78" s="57">
        <v>0</v>
      </c>
      <c r="BA78" s="57">
        <v>0</v>
      </c>
      <c r="BB78" s="57">
        <v>0</v>
      </c>
      <c r="BC78" s="57">
        <v>0</v>
      </c>
      <c r="BD78" s="57">
        <v>14932231.320005599</v>
      </c>
      <c r="BE78" s="57">
        <v>250258.83000000002</v>
      </c>
      <c r="BF78" s="57">
        <v>0</v>
      </c>
      <c r="BG78" s="57">
        <v>0</v>
      </c>
      <c r="BH78" s="57">
        <v>0</v>
      </c>
      <c r="BI78" s="57">
        <v>0</v>
      </c>
      <c r="BJ78" s="57">
        <v>0</v>
      </c>
      <c r="BK78" s="57">
        <v>0</v>
      </c>
      <c r="BL78" s="57">
        <v>0</v>
      </c>
      <c r="BM78" s="57">
        <v>0</v>
      </c>
      <c r="BN78" s="57">
        <v>0</v>
      </c>
      <c r="BO78" s="57">
        <v>0</v>
      </c>
      <c r="BP78" s="57">
        <v>0</v>
      </c>
      <c r="BQ78" s="57">
        <v>0</v>
      </c>
      <c r="BR78" s="57">
        <v>0</v>
      </c>
      <c r="BS78" s="57">
        <v>0</v>
      </c>
      <c r="BT78" s="57">
        <v>0</v>
      </c>
      <c r="BU78" s="57">
        <v>0</v>
      </c>
      <c r="BV78" s="57">
        <v>0</v>
      </c>
      <c r="BW78" s="57">
        <v>0</v>
      </c>
      <c r="BX78" s="57">
        <v>0</v>
      </c>
      <c r="BY78" s="57">
        <v>0</v>
      </c>
      <c r="BZ78" s="57">
        <v>0</v>
      </c>
      <c r="CA78" s="57">
        <v>0</v>
      </c>
      <c r="CB78" s="57">
        <v>0</v>
      </c>
      <c r="CC78" s="57">
        <v>0</v>
      </c>
      <c r="CD78" s="57">
        <v>0</v>
      </c>
      <c r="CE78" s="57">
        <v>0</v>
      </c>
      <c r="CF78" s="57">
        <v>0</v>
      </c>
      <c r="CG78" s="57">
        <v>0</v>
      </c>
      <c r="CH78" s="57">
        <v>0</v>
      </c>
      <c r="CI78" s="57">
        <v>20349652.680000003</v>
      </c>
      <c r="CJ78" s="57">
        <v>0</v>
      </c>
      <c r="CK78" s="57">
        <v>0</v>
      </c>
      <c r="CL78" s="57">
        <v>19388832.610000003</v>
      </c>
      <c r="CM78" s="57">
        <v>323461.49</v>
      </c>
      <c r="CN78" s="57">
        <v>19065371.120000005</v>
      </c>
      <c r="CO78" s="57">
        <v>960820.07</v>
      </c>
      <c r="CP78" s="57">
        <v>0</v>
      </c>
      <c r="CQ78" s="57">
        <v>960820.07</v>
      </c>
      <c r="CR78" s="57">
        <v>0</v>
      </c>
      <c r="CS78" s="57">
        <v>0</v>
      </c>
      <c r="CT78" s="57">
        <v>0</v>
      </c>
      <c r="CU78" s="57">
        <v>0</v>
      </c>
      <c r="CV78" s="57">
        <v>204699276.63104597</v>
      </c>
      <c r="CW78" s="57">
        <v>0</v>
      </c>
      <c r="CX78" s="57">
        <v>0</v>
      </c>
      <c r="CY78" s="57">
        <v>0</v>
      </c>
      <c r="CZ78" s="57">
        <v>0</v>
      </c>
      <c r="DA78" s="57">
        <v>0</v>
      </c>
      <c r="DB78" s="57">
        <v>0</v>
      </c>
      <c r="DC78" s="57">
        <v>0</v>
      </c>
      <c r="DD78" s="57">
        <v>0</v>
      </c>
      <c r="DE78" s="57">
        <v>0</v>
      </c>
      <c r="DF78" s="57">
        <v>0</v>
      </c>
      <c r="DG78" s="57">
        <v>0</v>
      </c>
      <c r="DH78" s="57">
        <v>0</v>
      </c>
      <c r="DI78" s="57">
        <v>0</v>
      </c>
      <c r="DJ78" s="57">
        <v>0</v>
      </c>
      <c r="DK78" s="57">
        <v>0</v>
      </c>
      <c r="DL78" s="57">
        <v>240231419.46105158</v>
      </c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</row>
    <row r="79" spans="1:236" s="17" customFormat="1" x14ac:dyDescent="0.2">
      <c r="A79" s="68" t="s">
        <v>293</v>
      </c>
      <c r="B79" s="56">
        <v>9003</v>
      </c>
      <c r="C79" s="67" t="s">
        <v>294</v>
      </c>
      <c r="D79" s="57">
        <v>115524403.84999996</v>
      </c>
      <c r="E79" s="57">
        <v>2990224.1793201086</v>
      </c>
      <c r="F79" s="57">
        <v>23600217.626094028</v>
      </c>
      <c r="G79" s="57">
        <v>88933962.044585809</v>
      </c>
      <c r="H79" s="57">
        <v>18169960.889999997</v>
      </c>
      <c r="I79" s="57">
        <v>4867138.9400000097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27664319.440000001</v>
      </c>
      <c r="P79" s="57">
        <v>0</v>
      </c>
      <c r="Q79" s="57">
        <v>156020929.56</v>
      </c>
      <c r="R79" s="57">
        <v>0</v>
      </c>
      <c r="S79" s="57">
        <v>0</v>
      </c>
      <c r="T79" s="57">
        <v>1379147976.0398841</v>
      </c>
      <c r="U79" s="57">
        <v>29539432.497298006</v>
      </c>
      <c r="V79" s="57">
        <v>55268252.280001797</v>
      </c>
      <c r="W79" s="57">
        <v>40461958.810000204</v>
      </c>
      <c r="X79" s="57">
        <v>0</v>
      </c>
      <c r="Y79" s="57">
        <v>2045160.29</v>
      </c>
      <c r="Z79" s="57">
        <v>20628109.380000003</v>
      </c>
      <c r="AA79" s="57">
        <v>0</v>
      </c>
      <c r="AB79" s="57">
        <v>0</v>
      </c>
      <c r="AC79" s="57">
        <v>803518.54999999912</v>
      </c>
      <c r="AD79" s="57">
        <v>7686230.8600000013</v>
      </c>
      <c r="AE79" s="57">
        <v>0</v>
      </c>
      <c r="AF79" s="57">
        <v>-1190802.73</v>
      </c>
      <c r="AG79" s="57">
        <v>3563651.9200000004</v>
      </c>
      <c r="AH79" s="57">
        <v>597586.8899999999</v>
      </c>
      <c r="AI79" s="57">
        <v>773738.4</v>
      </c>
      <c r="AJ79" s="57">
        <v>2452023.4078800157</v>
      </c>
      <c r="AK79" s="57">
        <v>0</v>
      </c>
      <c r="AL79" s="57">
        <v>0</v>
      </c>
      <c r="AM79" s="57">
        <v>365324.12</v>
      </c>
      <c r="AN79" s="57">
        <v>0</v>
      </c>
      <c r="AO79" s="57">
        <v>163871.30000000002</v>
      </c>
      <c r="AP79" s="57">
        <v>613689.1100000001</v>
      </c>
      <c r="AQ79" s="57">
        <v>0</v>
      </c>
      <c r="AR79" s="57">
        <v>0</v>
      </c>
      <c r="AS79" s="57">
        <v>0</v>
      </c>
      <c r="AT79" s="57">
        <v>211819423.86000001</v>
      </c>
      <c r="AU79" s="57">
        <v>2239427.5000000014</v>
      </c>
      <c r="AV79" s="57">
        <v>1849539.34</v>
      </c>
      <c r="AW79" s="57">
        <v>0</v>
      </c>
      <c r="AX79" s="57">
        <v>1074238.26</v>
      </c>
      <c r="AY79" s="57">
        <v>0</v>
      </c>
      <c r="AZ79" s="57">
        <v>0</v>
      </c>
      <c r="BA79" s="57">
        <v>0</v>
      </c>
      <c r="BB79" s="57">
        <v>0</v>
      </c>
      <c r="BC79" s="57">
        <v>0</v>
      </c>
      <c r="BD79" s="57">
        <v>15445204.540005602</v>
      </c>
      <c r="BE79" s="57">
        <v>250258.83000000002</v>
      </c>
      <c r="BF79" s="57">
        <v>0</v>
      </c>
      <c r="BG79" s="57">
        <v>0</v>
      </c>
      <c r="BH79" s="57">
        <v>0</v>
      </c>
      <c r="BI79" s="57">
        <v>-223440</v>
      </c>
      <c r="BJ79" s="57">
        <v>1795845.0381040005</v>
      </c>
      <c r="BK79" s="57">
        <v>0</v>
      </c>
      <c r="BL79" s="57">
        <v>0</v>
      </c>
      <c r="BM79" s="57">
        <v>0</v>
      </c>
      <c r="BN79" s="57">
        <v>3722500.07</v>
      </c>
      <c r="BO79" s="57">
        <v>0</v>
      </c>
      <c r="BP79" s="57">
        <v>18165769.48</v>
      </c>
      <c r="BQ79" s="57">
        <v>59972.579999999994</v>
      </c>
      <c r="BR79" s="57">
        <v>68304479.87000002</v>
      </c>
      <c r="BS79" s="57">
        <v>33786319.110000014</v>
      </c>
      <c r="BT79" s="57">
        <v>0</v>
      </c>
      <c r="BU79" s="57">
        <v>0</v>
      </c>
      <c r="BV79" s="57">
        <v>138634.82</v>
      </c>
      <c r="BW79" s="57">
        <v>1117672.5166</v>
      </c>
      <c r="BX79" s="57">
        <v>0</v>
      </c>
      <c r="BY79" s="57">
        <v>0</v>
      </c>
      <c r="BZ79" s="57">
        <v>28867980.408</v>
      </c>
      <c r="CA79" s="57">
        <v>1917067011.97438</v>
      </c>
      <c r="CB79" s="57">
        <v>2927386.6687999996</v>
      </c>
      <c r="CC79" s="57">
        <v>246087692.01394901</v>
      </c>
      <c r="CD79" s="57">
        <v>0</v>
      </c>
      <c r="CE79" s="57">
        <v>298020.09000000003</v>
      </c>
      <c r="CF79" s="57">
        <v>18314724.044799998</v>
      </c>
      <c r="CG79" s="57">
        <v>33518644.624400001</v>
      </c>
      <c r="CH79" s="57">
        <v>0</v>
      </c>
      <c r="CI79" s="57">
        <v>99962317.910000011</v>
      </c>
      <c r="CJ79" s="57">
        <v>0</v>
      </c>
      <c r="CK79" s="57">
        <v>0</v>
      </c>
      <c r="CL79" s="57">
        <v>97526027.840000004</v>
      </c>
      <c r="CM79" s="57">
        <v>323461.49</v>
      </c>
      <c r="CN79" s="57">
        <v>97202566.350000009</v>
      </c>
      <c r="CO79" s="57">
        <v>2436290.0699999998</v>
      </c>
      <c r="CP79" s="57">
        <v>0</v>
      </c>
      <c r="CQ79" s="57">
        <v>2436290.0699999998</v>
      </c>
      <c r="CR79" s="57">
        <v>294361.57</v>
      </c>
      <c r="CS79" s="57">
        <v>836454.6</v>
      </c>
      <c r="CT79" s="57">
        <v>0</v>
      </c>
      <c r="CU79" s="57">
        <v>0</v>
      </c>
      <c r="CV79" s="57">
        <v>204699276.63104597</v>
      </c>
      <c r="CW79" s="57">
        <v>0</v>
      </c>
      <c r="CX79" s="57">
        <v>0</v>
      </c>
      <c r="CY79" s="57">
        <v>0</v>
      </c>
      <c r="CZ79" s="57">
        <v>0</v>
      </c>
      <c r="DA79" s="57">
        <v>0</v>
      </c>
      <c r="DB79" s="57">
        <v>0</v>
      </c>
      <c r="DC79" s="57">
        <v>0</v>
      </c>
      <c r="DD79" s="57">
        <v>0</v>
      </c>
      <c r="DE79" s="57">
        <v>0</v>
      </c>
      <c r="DF79" s="57">
        <v>0</v>
      </c>
      <c r="DG79" s="57">
        <v>0</v>
      </c>
      <c r="DH79" s="57">
        <v>0</v>
      </c>
      <c r="DI79" s="57">
        <v>0</v>
      </c>
      <c r="DJ79" s="57">
        <v>0</v>
      </c>
      <c r="DK79" s="57">
        <v>0</v>
      </c>
      <c r="DL79" s="57">
        <v>4777586190.1551485</v>
      </c>
    </row>
    <row r="80" spans="1:236" s="17" customFormat="1" x14ac:dyDescent="0.2">
      <c r="A80" s="63"/>
      <c r="B80" s="63"/>
      <c r="C80" s="63"/>
    </row>
    <row r="81" spans="1:3" s="17" customFormat="1" x14ac:dyDescent="0.2">
      <c r="A81" s="63"/>
      <c r="B81" s="63"/>
      <c r="C81" s="63"/>
    </row>
    <row r="82" spans="1:3" s="17" customFormat="1" x14ac:dyDescent="0.2">
      <c r="A82" s="63"/>
      <c r="B82" s="63"/>
      <c r="C82" s="63"/>
    </row>
    <row r="83" spans="1:3" s="17" customFormat="1" x14ac:dyDescent="0.2">
      <c r="A83" s="63"/>
      <c r="B83" s="63"/>
      <c r="C83" s="63"/>
    </row>
    <row r="84" spans="1:3" s="17" customFormat="1" x14ac:dyDescent="0.2">
      <c r="A84" s="63"/>
      <c r="B84" s="63"/>
      <c r="C84" s="63"/>
    </row>
    <row r="85" spans="1:3" s="17" customFormat="1" x14ac:dyDescent="0.2">
      <c r="A85" s="63"/>
      <c r="B85" s="63"/>
      <c r="C85" s="63"/>
    </row>
    <row r="86" spans="1:3" s="17" customFormat="1" x14ac:dyDescent="0.2">
      <c r="A86" s="63"/>
      <c r="B86" s="63"/>
      <c r="C86" s="63"/>
    </row>
    <row r="87" spans="1:3" s="17" customFormat="1" x14ac:dyDescent="0.2">
      <c r="A87" s="63"/>
      <c r="B87" s="63"/>
      <c r="C87" s="63"/>
    </row>
    <row r="88" spans="1:3" s="17" customFormat="1" x14ac:dyDescent="0.2">
      <c r="A88" s="63"/>
      <c r="B88" s="63"/>
      <c r="C88" s="63"/>
    </row>
    <row r="89" spans="1:3" s="17" customFormat="1" x14ac:dyDescent="0.2">
      <c r="A89" s="63"/>
      <c r="B89" s="63"/>
      <c r="C89" s="63"/>
    </row>
    <row r="90" spans="1:3" s="17" customFormat="1" x14ac:dyDescent="0.2">
      <c r="A90" s="63"/>
      <c r="B90" s="63"/>
      <c r="C90" s="63"/>
    </row>
    <row r="91" spans="1:3" s="17" customFormat="1" x14ac:dyDescent="0.2">
      <c r="A91" s="63"/>
      <c r="B91" s="63"/>
      <c r="C91" s="63"/>
    </row>
    <row r="92" spans="1:3" s="17" customFormat="1" x14ac:dyDescent="0.2">
      <c r="A92" s="63"/>
      <c r="B92" s="63"/>
      <c r="C92" s="63"/>
    </row>
    <row r="93" spans="1:3" s="17" customFormat="1" x14ac:dyDescent="0.2">
      <c r="A93" s="63"/>
      <c r="B93" s="63"/>
      <c r="C93" s="63"/>
    </row>
    <row r="94" spans="1:3" s="17" customFormat="1" x14ac:dyDescent="0.2">
      <c r="A94" s="63"/>
      <c r="B94" s="63"/>
      <c r="C94" s="63"/>
    </row>
    <row r="95" spans="1:3" s="17" customFormat="1" x14ac:dyDescent="0.2">
      <c r="A95" s="63"/>
      <c r="B95" s="63"/>
      <c r="C95" s="63"/>
    </row>
    <row r="96" spans="1:3" s="17" customFormat="1" x14ac:dyDescent="0.2">
      <c r="A96" s="63"/>
      <c r="B96" s="63"/>
      <c r="C96" s="63"/>
    </row>
    <row r="97" spans="1:3" s="17" customFormat="1" x14ac:dyDescent="0.2">
      <c r="A97" s="63"/>
      <c r="B97" s="63"/>
      <c r="C97" s="63"/>
    </row>
    <row r="98" spans="1:3" s="17" customFormat="1" x14ac:dyDescent="0.2">
      <c r="A98" s="63"/>
      <c r="B98" s="63"/>
      <c r="C98" s="63"/>
    </row>
    <row r="99" spans="1:3" s="17" customFormat="1" x14ac:dyDescent="0.2">
      <c r="A99" s="63"/>
      <c r="B99" s="63"/>
      <c r="C99" s="63"/>
    </row>
    <row r="100" spans="1:3" s="17" customFormat="1" x14ac:dyDescent="0.2">
      <c r="A100" s="63"/>
      <c r="B100" s="63"/>
      <c r="C100" s="63"/>
    </row>
    <row r="101" spans="1:3" s="17" customFormat="1" x14ac:dyDescent="0.2">
      <c r="A101" s="63"/>
      <c r="B101" s="63"/>
      <c r="C101" s="63"/>
    </row>
    <row r="102" spans="1:3" s="17" customFormat="1" x14ac:dyDescent="0.2">
      <c r="A102" s="63"/>
      <c r="B102" s="63"/>
      <c r="C102" s="63"/>
    </row>
    <row r="103" spans="1:3" s="17" customFormat="1" x14ac:dyDescent="0.2">
      <c r="A103" s="63"/>
      <c r="B103" s="63"/>
      <c r="C103" s="63"/>
    </row>
    <row r="104" spans="1:3" s="17" customFormat="1" x14ac:dyDescent="0.2">
      <c r="A104" s="63"/>
      <c r="B104" s="63"/>
      <c r="C104" s="63"/>
    </row>
    <row r="105" spans="1:3" s="17" customFormat="1" x14ac:dyDescent="0.2">
      <c r="A105" s="63"/>
      <c r="B105" s="63"/>
      <c r="C105" s="63"/>
    </row>
    <row r="106" spans="1:3" s="17" customFormat="1" x14ac:dyDescent="0.2">
      <c r="A106" s="63"/>
      <c r="B106" s="63"/>
      <c r="C106" s="63"/>
    </row>
    <row r="107" spans="1:3" s="17" customFormat="1" x14ac:dyDescent="0.2">
      <c r="A107" s="63"/>
      <c r="B107" s="63"/>
      <c r="C107" s="63"/>
    </row>
    <row r="108" spans="1:3" s="17" customFormat="1" x14ac:dyDescent="0.2">
      <c r="A108" s="63"/>
      <c r="B108" s="63"/>
      <c r="C108" s="63"/>
    </row>
    <row r="109" spans="1:3" s="17" customFormat="1" x14ac:dyDescent="0.2">
      <c r="A109" s="63"/>
      <c r="B109" s="63"/>
      <c r="C109" s="63"/>
    </row>
    <row r="110" spans="1:3" s="17" customFormat="1" x14ac:dyDescent="0.2">
      <c r="A110" s="63"/>
      <c r="B110" s="63"/>
      <c r="C110" s="63"/>
    </row>
    <row r="111" spans="1:3" s="17" customFormat="1" x14ac:dyDescent="0.2">
      <c r="A111" s="63"/>
      <c r="B111" s="63"/>
      <c r="C111" s="63"/>
    </row>
    <row r="112" spans="1:3" s="17" customFormat="1" x14ac:dyDescent="0.2">
      <c r="A112" s="63"/>
      <c r="B112" s="63"/>
      <c r="C112" s="63"/>
    </row>
    <row r="113" spans="1:3" s="17" customFormat="1" x14ac:dyDescent="0.2">
      <c r="A113" s="63"/>
      <c r="B113" s="63"/>
      <c r="C113" s="63"/>
    </row>
    <row r="114" spans="1:3" s="17" customFormat="1" x14ac:dyDescent="0.2">
      <c r="A114" s="63"/>
      <c r="B114" s="63"/>
      <c r="C114" s="63"/>
    </row>
    <row r="115" spans="1:3" s="17" customFormat="1" x14ac:dyDescent="0.2">
      <c r="A115" s="63"/>
      <c r="B115" s="63"/>
      <c r="C115" s="63"/>
    </row>
    <row r="116" spans="1:3" s="17" customFormat="1" x14ac:dyDescent="0.2">
      <c r="A116" s="63"/>
      <c r="B116" s="63"/>
      <c r="C116" s="63"/>
    </row>
    <row r="117" spans="1:3" s="17" customFormat="1" x14ac:dyDescent="0.2">
      <c r="A117" s="63"/>
      <c r="B117" s="63"/>
      <c r="C117" s="63"/>
    </row>
    <row r="118" spans="1:3" s="17" customFormat="1" x14ac:dyDescent="0.2">
      <c r="A118" s="63"/>
      <c r="B118" s="63"/>
      <c r="C118" s="63"/>
    </row>
    <row r="119" spans="1:3" s="17" customFormat="1" x14ac:dyDescent="0.2">
      <c r="A119" s="63"/>
      <c r="B119" s="63"/>
      <c r="C119" s="63"/>
    </row>
    <row r="120" spans="1:3" s="17" customFormat="1" x14ac:dyDescent="0.2">
      <c r="A120" s="63"/>
      <c r="B120" s="63"/>
    </row>
    <row r="121" spans="1:3" s="17" customFormat="1" x14ac:dyDescent="0.2">
      <c r="A121" s="63"/>
      <c r="B121" s="63"/>
      <c r="C121" s="63"/>
    </row>
    <row r="122" spans="1:3" s="17" customFormat="1" x14ac:dyDescent="0.2">
      <c r="A122" s="63"/>
      <c r="B122" s="63"/>
      <c r="C122" s="63"/>
    </row>
    <row r="123" spans="1:3" s="17" customFormat="1" x14ac:dyDescent="0.2">
      <c r="A123" s="63"/>
      <c r="B123" s="63"/>
      <c r="C123" s="63"/>
    </row>
    <row r="124" spans="1:3" s="17" customFormat="1" x14ac:dyDescent="0.2">
      <c r="A124" s="63"/>
      <c r="B124" s="63"/>
      <c r="C124" s="63"/>
    </row>
    <row r="125" spans="1:3" s="17" customFormat="1" x14ac:dyDescent="0.2">
      <c r="A125" s="63"/>
      <c r="B125" s="63"/>
      <c r="C125" s="63"/>
    </row>
    <row r="126" spans="1:3" s="17" customFormat="1" x14ac:dyDescent="0.2">
      <c r="A126" s="63"/>
      <c r="B126" s="63"/>
      <c r="C126" s="63"/>
    </row>
    <row r="127" spans="1:3" s="17" customFormat="1" x14ac:dyDescent="0.2">
      <c r="A127" s="63"/>
      <c r="B127" s="63"/>
      <c r="C127" s="63"/>
    </row>
    <row r="128" spans="1:3" s="17" customFormat="1" x14ac:dyDescent="0.2">
      <c r="A128" s="63"/>
      <c r="B128" s="63"/>
      <c r="C128" s="63"/>
    </row>
    <row r="129" spans="1:3" s="17" customFormat="1" x14ac:dyDescent="0.2">
      <c r="A129" s="63"/>
      <c r="B129" s="63"/>
      <c r="C129" s="63"/>
    </row>
    <row r="130" spans="1:3" s="17" customFormat="1" x14ac:dyDescent="0.2">
      <c r="A130" s="63"/>
      <c r="B130" s="63"/>
      <c r="C130" s="63"/>
    </row>
    <row r="131" spans="1:3" s="17" customFormat="1" x14ac:dyDescent="0.2">
      <c r="A131" s="63"/>
      <c r="B131" s="63"/>
      <c r="C131" s="63"/>
    </row>
    <row r="132" spans="1:3" s="17" customFormat="1" x14ac:dyDescent="0.2">
      <c r="A132" s="63"/>
      <c r="B132" s="63"/>
      <c r="C132" s="63"/>
    </row>
    <row r="133" spans="1:3" s="17" customFormat="1" x14ac:dyDescent="0.2">
      <c r="A133" s="63"/>
      <c r="B133" s="63"/>
      <c r="C133" s="63"/>
    </row>
    <row r="134" spans="1:3" s="17" customFormat="1" x14ac:dyDescent="0.2">
      <c r="A134" s="63"/>
      <c r="B134" s="63"/>
      <c r="C134" s="63"/>
    </row>
    <row r="135" spans="1:3" s="17" customFormat="1" x14ac:dyDescent="0.2">
      <c r="A135" s="63"/>
      <c r="B135" s="63"/>
      <c r="C135" s="63"/>
    </row>
    <row r="136" spans="1:3" s="17" customFormat="1" x14ac:dyDescent="0.2">
      <c r="A136" s="63"/>
      <c r="B136" s="63"/>
      <c r="C136" s="63"/>
    </row>
    <row r="137" spans="1:3" s="17" customFormat="1" x14ac:dyDescent="0.2">
      <c r="A137" s="63"/>
      <c r="B137" s="63"/>
      <c r="C137" s="63"/>
    </row>
    <row r="138" spans="1:3" s="17" customFormat="1" x14ac:dyDescent="0.2">
      <c r="A138" s="63"/>
      <c r="B138" s="63"/>
      <c r="C138" s="63"/>
    </row>
    <row r="139" spans="1:3" s="17" customFormat="1" x14ac:dyDescent="0.2"/>
    <row r="140" spans="1:3" s="17" customFormat="1" x14ac:dyDescent="0.2"/>
    <row r="141" spans="1:3" s="17" customFormat="1" x14ac:dyDescent="0.2"/>
    <row r="142" spans="1:3" s="17" customFormat="1" x14ac:dyDescent="0.2"/>
    <row r="143" spans="1:3" s="17" customFormat="1" x14ac:dyDescent="0.2"/>
    <row r="144" spans="1:3" s="17" customFormat="1" x14ac:dyDescent="0.2"/>
    <row r="145" spans="1:123" s="17" customFormat="1" x14ac:dyDescent="0.2"/>
    <row r="146" spans="1:123" s="17" customFormat="1" x14ac:dyDescent="0.2">
      <c r="A146" s="63"/>
      <c r="B146" s="63"/>
      <c r="C146" s="63"/>
    </row>
    <row r="147" spans="1:123" s="17" customFormat="1" x14ac:dyDescent="0.2">
      <c r="A147" s="63"/>
      <c r="B147" s="63"/>
      <c r="C147" s="63"/>
    </row>
    <row r="148" spans="1:123" s="17" customFormat="1" x14ac:dyDescent="0.2">
      <c r="A148" s="63"/>
      <c r="B148" s="63"/>
      <c r="C148" s="63"/>
    </row>
    <row r="149" spans="1:123" s="17" customFormat="1" x14ac:dyDescent="0.2">
      <c r="A149" s="63"/>
      <c r="B149" s="63"/>
      <c r="C149" s="63"/>
    </row>
    <row r="150" spans="1:123" s="17" customFormat="1" x14ac:dyDescent="0.2">
      <c r="A150" s="63"/>
      <c r="B150" s="63"/>
      <c r="C150" s="63"/>
    </row>
    <row r="151" spans="1:123" s="17" customFormat="1" x14ac:dyDescent="0.2">
      <c r="A151" s="63"/>
      <c r="B151" s="63"/>
      <c r="C151" s="63"/>
    </row>
    <row r="152" spans="1:123" s="17" customFormat="1" x14ac:dyDescent="0.2">
      <c r="A152" s="63"/>
      <c r="B152" s="63"/>
      <c r="C152" s="63"/>
    </row>
    <row r="153" spans="1:123" s="17" customFormat="1" x14ac:dyDescent="0.2">
      <c r="A153" s="63"/>
      <c r="B153" s="63"/>
      <c r="C153" s="63"/>
    </row>
    <row r="154" spans="1:123" s="17" customFormat="1" x14ac:dyDescent="0.2">
      <c r="A154" s="63"/>
      <c r="B154" s="63"/>
      <c r="C154" s="63"/>
    </row>
    <row r="155" spans="1:123" s="17" customFormat="1" x14ac:dyDescent="0.2">
      <c r="A155" s="63"/>
      <c r="B155" s="63"/>
      <c r="C155" s="63"/>
    </row>
    <row r="156" spans="1:123" s="17" customFormat="1" x14ac:dyDescent="0.2">
      <c r="A156" s="63"/>
      <c r="B156" s="63"/>
      <c r="C156" s="63"/>
    </row>
    <row r="157" spans="1:123" s="17" customFormat="1" x14ac:dyDescent="0.2">
      <c r="A157" s="63"/>
      <c r="B157" s="63"/>
      <c r="C157" s="63"/>
    </row>
    <row r="158" spans="1:123" s="17" customFormat="1" x14ac:dyDescent="0.2">
      <c r="A158" s="63"/>
      <c r="B158" s="63"/>
      <c r="C158" s="63"/>
    </row>
    <row r="159" spans="1:123" s="17" customFormat="1" x14ac:dyDescent="0.2">
      <c r="A159" s="63"/>
      <c r="B159" s="63"/>
      <c r="C159" s="63"/>
    </row>
    <row r="160" spans="1:123" s="17" customFormat="1" x14ac:dyDescent="0.2">
      <c r="A160" s="63"/>
      <c r="B160" s="63"/>
      <c r="C160" s="63"/>
      <c r="DM160" s="3"/>
      <c r="DN160" s="3"/>
      <c r="DO160" s="3"/>
      <c r="DP160" s="3"/>
      <c r="DQ160" s="3"/>
      <c r="DR160" s="3"/>
      <c r="DS160" s="3"/>
    </row>
    <row r="161" spans="1:133" s="17" customFormat="1" x14ac:dyDescent="0.2">
      <c r="A161" s="5"/>
      <c r="B161" s="5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</row>
  </sheetData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34</vt:i4>
      </vt:variant>
      <vt:variant>
        <vt:lpstr>Adlandırılmış Aralıklar</vt:lpstr>
      </vt:variant>
      <vt:variant>
        <vt:i4>1</vt:i4>
      </vt:variant>
    </vt:vector>
  </HeadingPairs>
  <TitlesOfParts>
    <vt:vector size="35" baseType="lpstr">
      <vt:lpstr>Genel</vt:lpstr>
      <vt:lpstr>Branş Bazlı Analiz</vt:lpstr>
      <vt:lpstr>Hayatdışı</vt:lpstr>
      <vt:lpstr>Hayat</vt:lpstr>
      <vt:lpstr>Kaza</vt:lpstr>
      <vt:lpstr>Hastalık-Sağlık</vt:lpstr>
      <vt:lpstr>Kara Araçları</vt:lpstr>
      <vt:lpstr>Kasko</vt:lpstr>
      <vt:lpstr>Raylı Araçlar</vt:lpstr>
      <vt:lpstr>Hava Araçları</vt:lpstr>
      <vt:lpstr>Su Araçları</vt:lpstr>
      <vt:lpstr>Nakliyat</vt:lpstr>
      <vt:lpstr>Yangın ve Doğal Afetler</vt:lpstr>
      <vt:lpstr>Genel Zararlar</vt:lpstr>
      <vt:lpstr>Kara Araçları Sorumluluk</vt:lpstr>
      <vt:lpstr>Trafik</vt:lpstr>
      <vt:lpstr>Hava Araçları Sorumluluk</vt:lpstr>
      <vt:lpstr>Su Araçları Sorumluluk</vt:lpstr>
      <vt:lpstr>Genel Sorumluluk</vt:lpstr>
      <vt:lpstr>Kredi</vt:lpstr>
      <vt:lpstr>Kefalet</vt:lpstr>
      <vt:lpstr>Finansal Kayıplar</vt:lpstr>
      <vt:lpstr>Hukuksal Koruma</vt:lpstr>
      <vt:lpstr>Destek</vt:lpstr>
      <vt:lpstr>Dev.Dest.Tarım Sigortaları</vt:lpstr>
      <vt:lpstr>Mühendislik Sigortaları</vt:lpstr>
      <vt:lpstr>H-Hayat Toplam</vt:lpstr>
      <vt:lpstr>H-Hastalık Sağlık</vt:lpstr>
      <vt:lpstr>Hayat Grubu Toplam</vt:lpstr>
      <vt:lpstr>Merkez</vt:lpstr>
      <vt:lpstr>Acente</vt:lpstr>
      <vt:lpstr>Banka</vt:lpstr>
      <vt:lpstr>Broker</vt:lpstr>
      <vt:lpstr>Diğer</vt:lpstr>
      <vt:lpstr>Branşlar5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2025-03-23T15:13:30Z</dcterms:created>
  <dcterms:modified xsi:type="dcterms:W3CDTF">2025-03-23T15:30:28Z</dcterms:modified>
</cp:coreProperties>
</file>